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CHIQUITO TEAM BAND/"/>
    </mc:Choice>
  </mc:AlternateContent>
  <xr:revisionPtr revIDLastSave="0" documentId="8_{38D3ED27-2C5B-47FE-A182-D59DF7FB61A5}" xr6:coauthVersionLast="47" xr6:coauthVersionMax="47" xr10:uidLastSave="{00000000-0000-0000-0000-000000000000}"/>
  <bookViews>
    <workbookView xWindow="-120" yWindow="-120" windowWidth="29040" windowHeight="15840" xr2:uid="{D1F78BAC-84C4-4E9B-8CE1-4EBBFA3E55E2}"/>
  </bookViews>
  <sheets>
    <sheet name="Ejec.presu.dic.2024" sheetId="14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'Ejec.presu.dic.2024'!$F$12:$Q$93</definedName>
    <definedName name="_xlnm.Print_Titles" localSheetId="0">'Ejec.presu.dic.2024'!$3:$9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14" l="1"/>
  <c r="Q80" i="14"/>
  <c r="Q81" i="14"/>
  <c r="Q82" i="14"/>
  <c r="Q83" i="14"/>
  <c r="Q79" i="14"/>
  <c r="Q75" i="14"/>
  <c r="Q76" i="14"/>
  <c r="Q77" i="14"/>
  <c r="Q73" i="14"/>
  <c r="Q70" i="14"/>
  <c r="P57" i="14"/>
  <c r="Q52" i="14"/>
  <c r="P49" i="14"/>
  <c r="Q42" i="14"/>
  <c r="Q43" i="14"/>
  <c r="Q45" i="14"/>
  <c r="Q46" i="14"/>
  <c r="Q48" i="14"/>
  <c r="P40" i="14"/>
  <c r="Q34" i="14"/>
  <c r="Q35" i="14"/>
  <c r="Q36" i="14"/>
  <c r="Q38" i="14"/>
  <c r="Q39" i="14"/>
  <c r="Q31" i="14"/>
  <c r="Q22" i="14"/>
  <c r="Q25" i="14"/>
  <c r="Q28" i="14"/>
  <c r="Q17" i="14"/>
  <c r="Q18" i="14"/>
  <c r="P85" i="14"/>
  <c r="P78" i="14"/>
  <c r="Q92" i="14"/>
  <c r="P91" i="14"/>
  <c r="O91" i="14"/>
  <c r="N91" i="14"/>
  <c r="M91" i="14"/>
  <c r="L91" i="14"/>
  <c r="K91" i="14"/>
  <c r="J91" i="14"/>
  <c r="I91" i="14"/>
  <c r="I84" i="14" s="1"/>
  <c r="H91" i="14"/>
  <c r="H84" i="14" s="1"/>
  <c r="G91" i="14"/>
  <c r="F91" i="14"/>
  <c r="E91" i="14"/>
  <c r="Q90" i="14"/>
  <c r="P88" i="14"/>
  <c r="O88" i="14"/>
  <c r="O84" i="14" s="1"/>
  <c r="N88" i="14"/>
  <c r="M88" i="14"/>
  <c r="L88" i="14"/>
  <c r="L84" i="14" s="1"/>
  <c r="K88" i="14"/>
  <c r="K84" i="14" s="1"/>
  <c r="J88" i="14"/>
  <c r="I88" i="14"/>
  <c r="H88" i="14"/>
  <c r="G88" i="14"/>
  <c r="F88" i="14"/>
  <c r="E88" i="14"/>
  <c r="Q87" i="14"/>
  <c r="Q86" i="14"/>
  <c r="O85" i="14"/>
  <c r="N85" i="14"/>
  <c r="M85" i="14"/>
  <c r="M84" i="14" s="1"/>
  <c r="L85" i="14"/>
  <c r="K85" i="14"/>
  <c r="J85" i="14"/>
  <c r="J84" i="14" s="1"/>
  <c r="I85" i="14"/>
  <c r="H85" i="14"/>
  <c r="G85" i="14"/>
  <c r="F85" i="14"/>
  <c r="E85" i="14"/>
  <c r="E84" i="14"/>
  <c r="O78" i="14"/>
  <c r="N78" i="14"/>
  <c r="M78" i="14"/>
  <c r="L78" i="14"/>
  <c r="K78" i="14"/>
  <c r="J78" i="14"/>
  <c r="I78" i="14"/>
  <c r="H78" i="14"/>
  <c r="G78" i="14"/>
  <c r="F78" i="14"/>
  <c r="E78" i="14"/>
  <c r="Q74" i="14"/>
  <c r="O72" i="14"/>
  <c r="N72" i="14"/>
  <c r="M72" i="14"/>
  <c r="L72" i="14"/>
  <c r="K72" i="14"/>
  <c r="J72" i="14"/>
  <c r="I72" i="14"/>
  <c r="H72" i="14"/>
  <c r="G72" i="14"/>
  <c r="F72" i="14"/>
  <c r="E72" i="14"/>
  <c r="Q71" i="14"/>
  <c r="F69" i="14"/>
  <c r="E69" i="14"/>
  <c r="Q69" i="14" s="1"/>
  <c r="F68" i="14"/>
  <c r="F67" i="14" s="1"/>
  <c r="E68" i="14"/>
  <c r="O67" i="14"/>
  <c r="N67" i="14"/>
  <c r="M67" i="14"/>
  <c r="L67" i="14"/>
  <c r="K67" i="14"/>
  <c r="J67" i="14"/>
  <c r="I67" i="14"/>
  <c r="H67" i="14"/>
  <c r="G67" i="14"/>
  <c r="F66" i="14"/>
  <c r="Q66" i="14" s="1"/>
  <c r="F65" i="14"/>
  <c r="Q64" i="14"/>
  <c r="F63" i="14"/>
  <c r="Q63" i="14" s="1"/>
  <c r="F62" i="14"/>
  <c r="Q62" i="14" s="1"/>
  <c r="F61" i="14"/>
  <c r="F60" i="14"/>
  <c r="Q60" i="14" s="1"/>
  <c r="F59" i="14"/>
  <c r="Q59" i="14" s="1"/>
  <c r="F58" i="14"/>
  <c r="Q58" i="14" s="1"/>
  <c r="O57" i="14"/>
  <c r="N57" i="14"/>
  <c r="M57" i="14"/>
  <c r="L57" i="14"/>
  <c r="K57" i="14"/>
  <c r="J57" i="14"/>
  <c r="I57" i="14"/>
  <c r="H57" i="14"/>
  <c r="G57" i="14"/>
  <c r="E57" i="14"/>
  <c r="Q56" i="14"/>
  <c r="Q55" i="14"/>
  <c r="Q54" i="14"/>
  <c r="F53" i="14"/>
  <c r="Q53" i="14" s="1"/>
  <c r="Q51" i="14"/>
  <c r="Q50" i="14"/>
  <c r="O49" i="14"/>
  <c r="N49" i="14"/>
  <c r="M49" i="14"/>
  <c r="L49" i="14"/>
  <c r="K49" i="14"/>
  <c r="J49" i="14"/>
  <c r="I49" i="14"/>
  <c r="H49" i="14"/>
  <c r="G49" i="14"/>
  <c r="E49" i="14"/>
  <c r="Q47" i="14"/>
  <c r="Q44" i="14"/>
  <c r="H41" i="14"/>
  <c r="Q41" i="14" s="1"/>
  <c r="O40" i="14"/>
  <c r="N40" i="14"/>
  <c r="M40" i="14"/>
  <c r="L40" i="14"/>
  <c r="K40" i="14"/>
  <c r="J40" i="14"/>
  <c r="I40" i="14"/>
  <c r="G40" i="14"/>
  <c r="F40" i="14"/>
  <c r="E40" i="14"/>
  <c r="Q37" i="14"/>
  <c r="Q33" i="14"/>
  <c r="Q32" i="14"/>
  <c r="O30" i="14"/>
  <c r="N30" i="14"/>
  <c r="M30" i="14"/>
  <c r="M13" i="14" s="1"/>
  <c r="M93" i="14" s="1"/>
  <c r="L30" i="14"/>
  <c r="K30" i="14"/>
  <c r="J30" i="14"/>
  <c r="I30" i="14"/>
  <c r="H30" i="14"/>
  <c r="G30" i="14"/>
  <c r="F30" i="14"/>
  <c r="E30" i="14"/>
  <c r="Q29" i="14"/>
  <c r="Q27" i="14"/>
  <c r="Q26" i="14"/>
  <c r="Q24" i="14"/>
  <c r="Q23" i="14"/>
  <c r="Q21" i="14"/>
  <c r="O20" i="14"/>
  <c r="N20" i="14"/>
  <c r="M20" i="14"/>
  <c r="L20" i="14"/>
  <c r="K20" i="14"/>
  <c r="J20" i="14"/>
  <c r="I20" i="14"/>
  <c r="H20" i="14"/>
  <c r="G20" i="14"/>
  <c r="F20" i="14"/>
  <c r="E20" i="14"/>
  <c r="Q19" i="14"/>
  <c r="Q16" i="14"/>
  <c r="O14" i="14"/>
  <c r="N14" i="14"/>
  <c r="M14" i="14"/>
  <c r="L14" i="14"/>
  <c r="K14" i="14"/>
  <c r="J14" i="14"/>
  <c r="I14" i="14"/>
  <c r="H14" i="14"/>
  <c r="G14" i="14"/>
  <c r="F14" i="14"/>
  <c r="E14" i="14"/>
  <c r="P84" i="14" l="1"/>
  <c r="P72" i="14"/>
  <c r="Q72" i="14" s="1"/>
  <c r="O13" i="14"/>
  <c r="O93" i="14" s="1"/>
  <c r="N84" i="14"/>
  <c r="I13" i="14"/>
  <c r="I93" i="14" s="1"/>
  <c r="J13" i="14"/>
  <c r="J93" i="14" s="1"/>
  <c r="Q88" i="14"/>
  <c r="K13" i="14"/>
  <c r="K93" i="14" s="1"/>
  <c r="L13" i="14"/>
  <c r="L93" i="14" s="1"/>
  <c r="F84" i="14"/>
  <c r="G13" i="14"/>
  <c r="G93" i="14" s="1"/>
  <c r="G84" i="14"/>
  <c r="Q91" i="14"/>
  <c r="N13" i="14"/>
  <c r="N93" i="14" s="1"/>
  <c r="Q78" i="14"/>
  <c r="P67" i="14"/>
  <c r="Q68" i="14"/>
  <c r="Q65" i="14"/>
  <c r="Q61" i="14"/>
  <c r="P30" i="14"/>
  <c r="Q30" i="14" s="1"/>
  <c r="P20" i="14"/>
  <c r="Q20" i="14" s="1"/>
  <c r="P14" i="14"/>
  <c r="Q14" i="14" s="1"/>
  <c r="Q15" i="14"/>
  <c r="Q85" i="14"/>
  <c r="H40" i="14"/>
  <c r="Q40" i="14" s="1"/>
  <c r="F57" i="14"/>
  <c r="Q57" i="14" s="1"/>
  <c r="F49" i="14"/>
  <c r="F13" i="14" s="1"/>
  <c r="F93" i="14" s="1"/>
  <c r="E67" i="14"/>
  <c r="Q84" i="14" l="1"/>
  <c r="Q49" i="14"/>
  <c r="P13" i="14"/>
  <c r="P93" i="14" s="1"/>
  <c r="H13" i="14"/>
  <c r="H93" i="14" s="1"/>
  <c r="Q67" i="14"/>
  <c r="E13" i="14"/>
  <c r="E93" i="14" l="1"/>
  <c r="Q93" i="14" s="1"/>
  <c r="Q13" i="14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<sst xmlns="http://schemas.openxmlformats.org/spreadsheetml/2006/main" count="104" uniqueCount="104">
  <si>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</si>
  <si>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</si>
  <si>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</si>
  <si>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</si>
  <si>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</si>
  <si>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</si>
  <si>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</si>
  <si>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</si>
  <si>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</si>
  <si>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</si>
  <si>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</si>
  <si>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</si>
  <si>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</si>
  <si>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</si>
  <si>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</si>
  <si>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</si>
  <si>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</si>
  <si>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</si>
  <si>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</si>
  <si>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</si>
  <si>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</si>
  <si>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</si>
  <si>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</si>
  <si>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</si>
  <si>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</si>
  <si>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</si>
  <si>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</si>
  <si>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</si>
  <si>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</si>
  <si>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</si>
  <si>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</si>
  <si>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</si>
  <si>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</si>
  <si>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</si>
  <si>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</si>
  <si>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</si>
  <si>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</si>
  <si>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</si>
  <si>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</si>
  <si>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</si>
  <si>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</si>
  <si>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</si>
  <si>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</si>
  <si>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</si>
  <si>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</si>
  <si>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</si>
  <si>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</si>
  <si>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</si>
  <si>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</si>
  <si>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</si>
  <si>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</si>
  <si>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</si>
  <si>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</si>
  <si>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</si>
  <si>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</si>
  <si>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</si>
  <si>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</si>
  <si>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</si>
  <si>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</si>
  <si>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</si>
  <si>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</si>
  <si>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</si>
  <si>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</si>
  <si>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</si>
  <si>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</si>
  <si>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</si>
  <si>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</si>
  <si>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</si>
  <si>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</si>
  <si>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</si>
  <si>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</si>
  <si>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</si>
  <si>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</si>
  <si>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</si>
  <si>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</si>
  <si>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</si>
  <si>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</si>
  <si>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</si>
  <si>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</si>
  <si>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</si>
  <si>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</si>
  <si>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</si>
  <si>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</si>
  <si>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</si>
  <si>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</si>
  <si>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</si>
  <si>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</si>
  <si>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</si>
  <si>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</si>
  <si>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</si>
  <si>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</si>
  <si>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</si>
  <si>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</si>
  <si>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</si>
  <si>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</si>
  <si>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</si>
  <si>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</si>
  <si>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</si>
  <si>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</si>
  <si>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</si>
  <si>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</si>
  <si>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</si>
  <si>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</si>
  <si>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( Informe del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</si>
</sst>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4" fontId="4" fillId="3" borderId="3" xfId="1" applyFont="1" applyFill="1" applyBorder="1" applyAlignment="1">
      <alignment horizontal="left"/>
    </xf>
    <xf numFmtId="164" fontId="4" fillId="3" borderId="3" xfId="0" applyNumberFormat="1" applyFont="1" applyFill="1" applyBorder="1"/>
    <xf numFmtId="0" fontId="0" fillId="0" borderId="0" xfId="0" applyAlignment="1">
      <alignment horizontal="left" indent="1"/>
    </xf>
    <xf numFmtId="164" fontId="2" fillId="4" borderId="4" xfId="1" applyFont="1" applyFill="1" applyBorder="1" applyAlignment="1">
      <alignment horizontal="left" indent="1"/>
    </xf>
    <xf numFmtId="164" fontId="2" fillId="4" borderId="4" xfId="1" applyFont="1" applyFill="1" applyBorder="1"/>
    <xf numFmtId="0" fontId="0" fillId="0" borderId="0" xfId="0" applyAlignment="1">
      <alignment horizontal="left" indent="2"/>
    </xf>
    <xf numFmtId="164" fontId="2" fillId="0" borderId="3" xfId="1" applyFont="1" applyBorder="1" applyAlignment="1">
      <alignment horizontal="left" indent="2"/>
    </xf>
    <xf numFmtId="164" fontId="2" fillId="0" borderId="3" xfId="1" applyFont="1" applyBorder="1"/>
    <xf numFmtId="164" fontId="2" fillId="4" borderId="4" xfId="0" applyNumberFormat="1" applyFont="1" applyFill="1" applyBorder="1"/>
    <xf numFmtId="164" fontId="2" fillId="0" borderId="3" xfId="0" applyNumberFormat="1" applyFont="1" applyBorder="1"/>
    <xf numFmtId="0" fontId="2" fillId="0" borderId="3" xfId="0" applyFont="1" applyBorder="1" applyAlignment="1">
      <alignment horizontal="left" indent="2"/>
    </xf>
    <xf numFmtId="164" fontId="2" fillId="4" borderId="4" xfId="0" applyNumberFormat="1" applyFont="1" applyFill="1" applyBorder="1" applyAlignment="1">
      <alignment horizontal="left" indent="1"/>
    </xf>
    <xf numFmtId="164" fontId="3" fillId="0" borderId="5" xfId="1" applyFont="1" applyBorder="1" applyAlignment="1">
      <alignment horizontal="left"/>
    </xf>
    <xf numFmtId="164" fontId="3" fillId="0" borderId="5" xfId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164" fontId="1" fillId="0" borderId="3" xfId="1" applyFont="1" applyBorder="1" applyAlignment="1">
      <alignment horizontal="left" indent="2"/>
    </xf>
    <xf numFmtId="4" fontId="0" fillId="0" borderId="0" xfId="0" applyNumberFormat="1"/>
    <xf numFmtId="0" fontId="11" fillId="0" borderId="6" xfId="0" applyFont="1" applyBorder="1"/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1D5C93-B62A-4060-91DE-EF4B56CA4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217716</xdr:colOff>
      <xdr:row>103</xdr:row>
      <xdr:rowOff>27213</xdr:rowOff>
    </xdr:from>
    <xdr:to>
      <xdr:col>16</xdr:col>
      <xdr:colOff>435430</xdr:colOff>
      <xdr:row>115</xdr:row>
      <xdr:rowOff>59620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EF5D313-FBDE-4E65-BDBE-8F54177D569C}"/>
            </a:ext>
          </a:extLst>
        </xdr:cNvPr>
        <xdr:cNvGrpSpPr/>
      </xdr:nvGrpSpPr>
      <xdr:grpSpPr>
        <a:xfrm>
          <a:off x="217716" y="20029713"/>
          <a:ext cx="30490649" cy="2268711"/>
          <a:chOff x="176894" y="20383499"/>
          <a:chExt cx="27336750" cy="231840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08FCA55-EDAD-5770-EEF1-A626868DC3AD}"/>
              </a:ext>
            </a:extLst>
          </xdr:cNvPr>
          <xdr:cNvGrpSpPr/>
        </xdr:nvGrpSpPr>
        <xdr:grpSpPr>
          <a:xfrm>
            <a:off x="176894" y="20383499"/>
            <a:ext cx="27336750" cy="2318407"/>
            <a:chOff x="176894" y="20383499"/>
            <a:chExt cx="22533428" cy="2318407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A8819B01-CD5E-7CC7-87C8-AFC45D05C6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76894" y="20383499"/>
              <a:ext cx="22533428" cy="2318407"/>
            </a:xfrm>
            <a:prstGeom prst="rect">
              <a:avLst/>
            </a:prstGeom>
          </xdr:spPr>
        </xdr:pic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056E220A-D723-7824-BF8D-F80FF2145368}"/>
                </a:ext>
              </a:extLst>
            </xdr:cNvPr>
            <xdr:cNvSpPr/>
          </xdr:nvSpPr>
          <xdr:spPr>
            <a:xfrm>
              <a:off x="8858250" y="20859750"/>
              <a:ext cx="3714750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A4A3982-060F-D8E5-EB49-934FDF2FACC2}"/>
              </a:ext>
            </a:extLst>
          </xdr:cNvPr>
          <xdr:cNvSpPr txBox="1"/>
        </xdr:nvSpPr>
        <xdr:spPr>
          <a:xfrm>
            <a:off x="1061357" y="21839466"/>
            <a:ext cx="4816929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8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Hilaira Muñoz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7606FF5-B01E-68AF-EA04-CFD382BED35E}"/>
              </a:ext>
            </a:extLst>
          </xdr:cNvPr>
          <xdr:cNvSpPr txBox="1"/>
        </xdr:nvSpPr>
        <xdr:spPr>
          <a:xfrm>
            <a:off x="21431249" y="21825857"/>
            <a:ext cx="4680858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8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 Calac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2213F27-16E7-430D-8764-3FCDE5918B6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3A1D27-CB2E-4B97-A5E0-92367D1C710A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BE69-F8AE-4871-98AF-B22549E48AAA}">
  <sheetPr>
    <pageSetUpPr fitToPage="1"/>
  </sheetPr>
  <dimension ref="B4:S100"/>
  <sheetViews>
    <sheetView showGridLines="0" tabSelected="1" zoomScale="46" zoomScaleNormal="46" workbookViewId="0">
      <selection activeCell="G100" sqref="G100"/>
    </sheetView>
  </sheetViews>
  <sheetFormatPr baseColWidth="10" defaultRowHeight="15" x14ac:dyDescent="0.25"/>
  <cols>
    <col min="2" max="2" width="107.85546875" bestFit="1" customWidth="1"/>
    <col min="3" max="3" width="26.5703125" customWidth="1"/>
    <col min="4" max="4" width="29.28515625" customWidth="1"/>
    <col min="5" max="5" width="21.7109375" bestFit="1" customWidth="1"/>
    <col min="6" max="6" width="23.5703125" customWidth="1"/>
    <col min="7" max="7" width="23.5703125" bestFit="1" customWidth="1"/>
    <col min="8" max="8" width="23.140625" bestFit="1" customWidth="1"/>
    <col min="9" max="10" width="23.5703125" bestFit="1" customWidth="1"/>
    <col min="11" max="11" width="21" bestFit="1" customWidth="1"/>
    <col min="12" max="12" width="23.140625" customWidth="1"/>
    <col min="13" max="13" width="23.5703125" bestFit="1" customWidth="1"/>
    <col min="14" max="14" width="24.28515625" customWidth="1"/>
    <col min="15" max="16" width="23.5703125" bestFit="1" customWidth="1"/>
    <col min="17" max="17" width="25" bestFit="1" customWidth="1"/>
    <col min="18" max="18" width="19.28515625" bestFit="1" customWidth="1"/>
    <col min="19" max="19" width="15.28515625" bestFit="1" customWidth="1"/>
  </cols>
  <sheetData>
    <row r="4" spans="2:19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9" ht="28.5" x14ac:dyDescent="0.25">
      <c r="B6" s="27" t="s">
        <v>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2:19" ht="15.75" x14ac:dyDescent="0.25">
      <c r="B7" s="29">
        <v>2024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9" ht="15.75" x14ac:dyDescent="0.25">
      <c r="B8" s="31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9" ht="15.75" x14ac:dyDescent="0.25">
      <c r="B9" s="3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9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9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9" ht="18.75" x14ac:dyDescent="0.25">
      <c r="B12" s="3" t="s">
        <v>3</v>
      </c>
      <c r="C12" s="3" t="s">
        <v>4</v>
      </c>
      <c r="D12" s="3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 t="s">
        <v>12</v>
      </c>
      <c r="L12" s="4" t="s">
        <v>13</v>
      </c>
      <c r="M12" s="4" t="s">
        <v>14</v>
      </c>
      <c r="N12" s="4" t="s">
        <v>15</v>
      </c>
      <c r="O12" s="4" t="s">
        <v>16</v>
      </c>
      <c r="P12" s="4" t="s">
        <v>17</v>
      </c>
      <c r="Q12" s="5" t="s">
        <v>18</v>
      </c>
    </row>
    <row r="13" spans="2:19" x14ac:dyDescent="0.25">
      <c r="B13" s="6" t="s">
        <v>19</v>
      </c>
      <c r="C13" s="7">
        <v>13772224962</v>
      </c>
      <c r="D13" s="7">
        <v>498832438</v>
      </c>
      <c r="E13" s="8">
        <f t="shared" ref="E13:O13" si="0">+E14+E20+E30+E40+E49+E57+E67+E72+E78+E85+E88+E91</f>
        <v>559848065.21000004</v>
      </c>
      <c r="F13" s="8">
        <f t="shared" si="0"/>
        <v>1585230502.4400001</v>
      </c>
      <c r="G13" s="8">
        <f t="shared" si="0"/>
        <v>1239297640.0700002</v>
      </c>
      <c r="H13" s="8">
        <f t="shared" si="0"/>
        <v>1968674331.7</v>
      </c>
      <c r="I13" s="8">
        <f>+I14+I20+I30+I40+I49+I57+I67+I72+I78+I85+I88+I91</f>
        <v>2097695918.21</v>
      </c>
      <c r="J13" s="8">
        <f>+J14+J20+J30+J40+J49+J57+J67+J72+J78+J85+J88+J91</f>
        <v>1360522286.6599998</v>
      </c>
      <c r="K13" s="8">
        <f>+K14+K20+K30+K40+K49+K57+K67+K72+K78+K85+K88+K91</f>
        <v>710661522.46000004</v>
      </c>
      <c r="L13" s="8">
        <f t="shared" si="0"/>
        <v>1057075416.8100001</v>
      </c>
      <c r="M13" s="8">
        <f t="shared" si="0"/>
        <v>2493592620.1100001</v>
      </c>
      <c r="N13" s="8">
        <f t="shared" si="0"/>
        <v>2314740186.8000002</v>
      </c>
      <c r="O13" s="8">
        <f t="shared" si="0"/>
        <v>1665555265.2399998</v>
      </c>
      <c r="P13" s="8">
        <f t="shared" ref="P13" si="1">+P14+P20+P30+P40+P49+P57+P67+P72+P78+P85+P88+P91</f>
        <v>2836332541.8299999</v>
      </c>
      <c r="Q13" s="9">
        <f>+SUM(E13:P13)</f>
        <v>19889226297.540001</v>
      </c>
      <c r="R13" s="25"/>
      <c r="S13" s="7"/>
    </row>
    <row r="14" spans="2:19" x14ac:dyDescent="0.25">
      <c r="B14" s="10" t="s">
        <v>20</v>
      </c>
      <c r="C14" s="7">
        <v>2169203385</v>
      </c>
      <c r="D14" s="7">
        <v>185208489</v>
      </c>
      <c r="E14" s="11">
        <f t="shared" ref="E14:J14" si="2">+SUM(E15:E19)</f>
        <v>122453982.7</v>
      </c>
      <c r="F14" s="11">
        <f t="shared" si="2"/>
        <v>128261060.55000001</v>
      </c>
      <c r="G14" s="11">
        <f t="shared" si="2"/>
        <v>134224622.49000001</v>
      </c>
      <c r="H14" s="11">
        <f t="shared" si="2"/>
        <v>130387627.15000001</v>
      </c>
      <c r="I14" s="11">
        <f t="shared" si="2"/>
        <v>214756450.99000001</v>
      </c>
      <c r="J14" s="11">
        <f t="shared" si="2"/>
        <v>131180465.59999999</v>
      </c>
      <c r="K14" s="11">
        <f t="shared" ref="K14:O14" si="3">+SUM(K15:K19)</f>
        <v>131029669.94</v>
      </c>
      <c r="L14" s="11">
        <f t="shared" si="3"/>
        <v>134019810.36</v>
      </c>
      <c r="M14" s="11">
        <f t="shared" si="3"/>
        <v>133378351.18000001</v>
      </c>
      <c r="N14" s="11">
        <f t="shared" si="3"/>
        <v>233809065.04000002</v>
      </c>
      <c r="O14" s="11">
        <f t="shared" si="3"/>
        <v>136516003.10999998</v>
      </c>
      <c r="P14" s="11">
        <f t="shared" ref="P14" si="4">+SUM(P15:P19)</f>
        <v>329367124.26999998</v>
      </c>
      <c r="Q14" s="12">
        <f t="shared" ref="Q14:Q77" si="5">+SUM(E14:P14)</f>
        <v>1959384233.3799999</v>
      </c>
      <c r="R14" s="25"/>
    </row>
    <row r="15" spans="2:19" x14ac:dyDescent="0.25">
      <c r="B15" s="13" t="s">
        <v>21</v>
      </c>
      <c r="C15" s="7">
        <v>1517975142.1199999</v>
      </c>
      <c r="D15" s="7">
        <v>110573529.12</v>
      </c>
      <c r="E15" s="14">
        <v>101617924.5</v>
      </c>
      <c r="F15" s="14">
        <v>106885633.73</v>
      </c>
      <c r="G15" s="14">
        <v>112996444.12</v>
      </c>
      <c r="H15" s="14">
        <v>109029150.40000001</v>
      </c>
      <c r="I15" s="14">
        <v>107339122.09</v>
      </c>
      <c r="J15" s="14">
        <v>107204080.5</v>
      </c>
      <c r="K15" s="14">
        <v>107798391.31</v>
      </c>
      <c r="L15" s="14">
        <v>110350137.19</v>
      </c>
      <c r="M15" s="14">
        <v>109915579.04000001</v>
      </c>
      <c r="N15" s="14">
        <v>111578456.67</v>
      </c>
      <c r="O15" s="14">
        <v>112595890.31999999</v>
      </c>
      <c r="P15" s="14">
        <v>210273773.65000001</v>
      </c>
      <c r="Q15" s="15">
        <f t="shared" si="5"/>
        <v>1407584583.5200002</v>
      </c>
    </row>
    <row r="16" spans="2:19" x14ac:dyDescent="0.25">
      <c r="B16" s="13" t="s">
        <v>22</v>
      </c>
      <c r="C16" s="7">
        <v>412263200</v>
      </c>
      <c r="D16" s="7">
        <v>1342000</v>
      </c>
      <c r="E16" s="14">
        <v>5343500</v>
      </c>
      <c r="F16" s="14">
        <v>5297500</v>
      </c>
      <c r="G16" s="14">
        <v>5285500</v>
      </c>
      <c r="H16" s="14">
        <v>5270000</v>
      </c>
      <c r="I16" s="14">
        <v>91201588.280000001</v>
      </c>
      <c r="J16" s="14">
        <v>7709000</v>
      </c>
      <c r="K16" s="14">
        <v>6863000</v>
      </c>
      <c r="L16" s="14">
        <v>6997000</v>
      </c>
      <c r="M16" s="14">
        <v>7138000</v>
      </c>
      <c r="N16" s="14">
        <v>105222410.43000001</v>
      </c>
      <c r="O16" s="14">
        <v>7062250</v>
      </c>
      <c r="P16" s="14">
        <v>102166777.48999999</v>
      </c>
      <c r="Q16" s="15">
        <f t="shared" si="5"/>
        <v>355556526.19999999</v>
      </c>
    </row>
    <row r="17" spans="2:17" x14ac:dyDescent="0.25">
      <c r="B17" s="13" t="s">
        <v>23</v>
      </c>
      <c r="C17" s="7">
        <v>3000000</v>
      </c>
      <c r="D17" s="7">
        <v>0</v>
      </c>
      <c r="E17" s="14">
        <v>0</v>
      </c>
      <c r="F17" s="14">
        <v>0</v>
      </c>
      <c r="G17" s="14">
        <v>0</v>
      </c>
      <c r="H17" s="14">
        <v>0</v>
      </c>
      <c r="I17" s="14"/>
      <c r="J17" s="14"/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5">
        <f t="shared" si="5"/>
        <v>0</v>
      </c>
    </row>
    <row r="18" spans="2:17" x14ac:dyDescent="0.25">
      <c r="B18" s="13" t="s">
        <v>24</v>
      </c>
      <c r="C18" s="7">
        <v>0</v>
      </c>
      <c r="D18" s="7">
        <v>0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5">
        <f t="shared" si="5"/>
        <v>0</v>
      </c>
    </row>
    <row r="19" spans="2:17" x14ac:dyDescent="0.25">
      <c r="B19" s="13" t="s">
        <v>25</v>
      </c>
      <c r="C19" s="7">
        <v>235965042.88</v>
      </c>
      <c r="D19" s="7">
        <v>73292959.879999995</v>
      </c>
      <c r="E19" s="14">
        <v>15492558.199999999</v>
      </c>
      <c r="F19" s="14">
        <v>16077926.82</v>
      </c>
      <c r="G19" s="14">
        <v>15942678.369999999</v>
      </c>
      <c r="H19" s="14">
        <v>16088476.75</v>
      </c>
      <c r="I19" s="14">
        <v>16215740.619999999</v>
      </c>
      <c r="J19" s="14">
        <v>16267385.1</v>
      </c>
      <c r="K19" s="14">
        <v>16368278.630000001</v>
      </c>
      <c r="L19" s="14">
        <v>16672673.17</v>
      </c>
      <c r="M19" s="14">
        <v>16324772.140000001</v>
      </c>
      <c r="N19" s="14">
        <v>17008197.940000001</v>
      </c>
      <c r="O19" s="14">
        <v>16857862.789999999</v>
      </c>
      <c r="P19" s="14">
        <v>16926573.129999999</v>
      </c>
      <c r="Q19" s="15">
        <f t="shared" si="5"/>
        <v>196243123.66</v>
      </c>
    </row>
    <row r="20" spans="2:17" x14ac:dyDescent="0.25">
      <c r="B20" s="10" t="s">
        <v>26</v>
      </c>
      <c r="C20" s="7">
        <v>890951904</v>
      </c>
      <c r="D20" s="7">
        <v>-53402000</v>
      </c>
      <c r="E20" s="11">
        <f t="shared" ref="E20:K20" si="6">+SUM(E21:E29)</f>
        <v>40556595.619999997</v>
      </c>
      <c r="F20" s="11">
        <f t="shared" si="6"/>
        <v>91554973.600000009</v>
      </c>
      <c r="G20" s="11">
        <f t="shared" si="6"/>
        <v>57668012.760000005</v>
      </c>
      <c r="H20" s="11">
        <f t="shared" si="6"/>
        <v>113928389.41</v>
      </c>
      <c r="I20" s="11">
        <f t="shared" si="6"/>
        <v>86679827.090000004</v>
      </c>
      <c r="J20" s="11">
        <f t="shared" si="6"/>
        <v>137975290.47999999</v>
      </c>
      <c r="K20" s="11">
        <f t="shared" si="6"/>
        <v>64604355.950000003</v>
      </c>
      <c r="L20" s="11">
        <f>+SUM(L21:L29)</f>
        <v>23185808</v>
      </c>
      <c r="M20" s="11">
        <f>+SUM(M21:M29)</f>
        <v>50017121</v>
      </c>
      <c r="N20" s="11">
        <f>+SUM(N21:N29)</f>
        <v>55559348.640000001</v>
      </c>
      <c r="O20" s="11">
        <f t="shared" ref="O20:P20" si="7">+SUM(O21:O29)</f>
        <v>93626471.510000005</v>
      </c>
      <c r="P20" s="11">
        <f t="shared" si="7"/>
        <v>125348472.02</v>
      </c>
      <c r="Q20" s="12">
        <f t="shared" si="5"/>
        <v>940704666.08000004</v>
      </c>
    </row>
    <row r="21" spans="2:17" x14ac:dyDescent="0.25">
      <c r="B21" s="13" t="s">
        <v>27</v>
      </c>
      <c r="C21" s="7">
        <v>57930000</v>
      </c>
      <c r="D21" s="7">
        <v>0</v>
      </c>
      <c r="E21" s="14">
        <v>2264859.66</v>
      </c>
      <c r="F21" s="14">
        <v>3292183.41</v>
      </c>
      <c r="G21" s="14">
        <v>3256830.57</v>
      </c>
      <c r="H21" s="14">
        <v>1980835.05</v>
      </c>
      <c r="I21" s="14">
        <v>4331636.8899999997</v>
      </c>
      <c r="J21" s="14">
        <v>3514146.67</v>
      </c>
      <c r="K21" s="14">
        <v>3538764.56</v>
      </c>
      <c r="L21" s="14">
        <v>3517859.19</v>
      </c>
      <c r="M21" s="14">
        <v>3471463.67</v>
      </c>
      <c r="N21" s="14">
        <v>3651279.71</v>
      </c>
      <c r="O21" s="14">
        <v>3535539.84</v>
      </c>
      <c r="P21" s="14">
        <v>4399135.1900000004</v>
      </c>
      <c r="Q21" s="15">
        <f t="shared" si="5"/>
        <v>40754534.409999996</v>
      </c>
    </row>
    <row r="22" spans="2:17" x14ac:dyDescent="0.25">
      <c r="B22" s="13" t="s">
        <v>28</v>
      </c>
      <c r="C22" s="7">
        <v>126615000</v>
      </c>
      <c r="D22" s="7">
        <v>0</v>
      </c>
      <c r="E22" s="14">
        <v>17951984.289999999</v>
      </c>
      <c r="F22" s="14">
        <v>15747515.140000001</v>
      </c>
      <c r="G22" s="14">
        <v>14964572.1</v>
      </c>
      <c r="H22" s="14">
        <v>40505360</v>
      </c>
      <c r="I22" s="14">
        <v>16178980</v>
      </c>
      <c r="J22" s="14">
        <v>2883717.51</v>
      </c>
      <c r="K22" s="14">
        <v>478375.42</v>
      </c>
      <c r="L22" s="14">
        <v>1295000</v>
      </c>
      <c r="M22" s="14">
        <v>1345200</v>
      </c>
      <c r="N22" s="14">
        <v>5631380</v>
      </c>
      <c r="O22" s="14">
        <v>0</v>
      </c>
      <c r="P22" s="14">
        <v>27844838.719999999</v>
      </c>
      <c r="Q22" s="15">
        <f t="shared" si="5"/>
        <v>144826923.18000001</v>
      </c>
    </row>
    <row r="23" spans="2:17" x14ac:dyDescent="0.25">
      <c r="B23" s="13" t="s">
        <v>29</v>
      </c>
      <c r="C23" s="7">
        <v>25005000</v>
      </c>
      <c r="D23" s="7">
        <v>0</v>
      </c>
      <c r="E23" s="14">
        <v>2072860</v>
      </c>
      <c r="F23" s="14">
        <v>2088557.5</v>
      </c>
      <c r="G23" s="14">
        <v>2691367</v>
      </c>
      <c r="H23" s="14">
        <v>2722562.1</v>
      </c>
      <c r="I23" s="14">
        <v>3811315.02</v>
      </c>
      <c r="J23" s="14">
        <v>2265192</v>
      </c>
      <c r="K23" s="14">
        <v>3725260</v>
      </c>
      <c r="L23" s="14">
        <v>1845290.32</v>
      </c>
      <c r="M23" s="14">
        <v>2154508.1</v>
      </c>
      <c r="N23" s="14">
        <v>1311420.93</v>
      </c>
      <c r="O23" s="14">
        <v>3441954.51</v>
      </c>
      <c r="P23" s="14">
        <v>5563574.71</v>
      </c>
      <c r="Q23" s="15">
        <f t="shared" si="5"/>
        <v>33693862.189999998</v>
      </c>
    </row>
    <row r="24" spans="2:17" x14ac:dyDescent="0.25">
      <c r="B24" s="13" t="s">
        <v>30</v>
      </c>
      <c r="C24" s="7">
        <v>41519800</v>
      </c>
      <c r="D24" s="7">
        <v>24309800</v>
      </c>
      <c r="E24" s="14">
        <v>0</v>
      </c>
      <c r="F24" s="14">
        <v>11645378.4</v>
      </c>
      <c r="G24" s="14">
        <v>4421000</v>
      </c>
      <c r="H24" s="14">
        <v>2876320</v>
      </c>
      <c r="I24" s="14">
        <v>6578804.7999999998</v>
      </c>
      <c r="J24" s="14">
        <v>6102624.96</v>
      </c>
      <c r="K24" s="14">
        <v>5389057.8300000001</v>
      </c>
      <c r="L24" s="14">
        <v>177500</v>
      </c>
      <c r="M24" s="14">
        <v>2411062.88</v>
      </c>
      <c r="N24" s="14">
        <v>177500</v>
      </c>
      <c r="O24" s="14">
        <v>1177500</v>
      </c>
      <c r="P24" s="14">
        <v>2309660</v>
      </c>
      <c r="Q24" s="15">
        <f t="shared" si="5"/>
        <v>43266408.870000005</v>
      </c>
    </row>
    <row r="25" spans="2:17" x14ac:dyDescent="0.25">
      <c r="B25" s="13" t="s">
        <v>31</v>
      </c>
      <c r="C25" s="7">
        <v>148603946</v>
      </c>
      <c r="D25" s="7">
        <v>-34400000</v>
      </c>
      <c r="E25" s="14">
        <v>5971519.7999999998</v>
      </c>
      <c r="F25" s="14">
        <v>5563822.1699999999</v>
      </c>
      <c r="G25" s="14">
        <v>4491072.33</v>
      </c>
      <c r="H25" s="14">
        <v>6519892.9699999997</v>
      </c>
      <c r="I25" s="14">
        <v>6799102.7800000003</v>
      </c>
      <c r="J25" s="14">
        <v>55019091.840000004</v>
      </c>
      <c r="K25" s="14">
        <v>12769544.9</v>
      </c>
      <c r="L25" s="14">
        <v>4591053.7300000004</v>
      </c>
      <c r="M25" s="14">
        <v>3149552.89</v>
      </c>
      <c r="N25" s="14">
        <v>9601997.6799999997</v>
      </c>
      <c r="O25" s="14">
        <v>4828772.58</v>
      </c>
      <c r="P25" s="14">
        <v>10250738.130000001</v>
      </c>
      <c r="Q25" s="15">
        <f t="shared" si="5"/>
        <v>129556161.8</v>
      </c>
    </row>
    <row r="26" spans="2:17" x14ac:dyDescent="0.25">
      <c r="B26" s="13" t="s">
        <v>32</v>
      </c>
      <c r="C26" s="7">
        <v>68010000</v>
      </c>
      <c r="D26" s="7">
        <v>-17000000</v>
      </c>
      <c r="E26" s="14">
        <v>3437155.26</v>
      </c>
      <c r="F26" s="14">
        <v>3223259.88</v>
      </c>
      <c r="G26" s="14">
        <v>14361456.9</v>
      </c>
      <c r="H26" s="14">
        <v>17255879</v>
      </c>
      <c r="I26" s="14">
        <v>3569991.8</v>
      </c>
      <c r="J26" s="14">
        <v>3418116.05</v>
      </c>
      <c r="K26" s="14">
        <v>3470515.45</v>
      </c>
      <c r="L26" s="14">
        <v>3880540.55</v>
      </c>
      <c r="M26" s="14">
        <v>3900062.14</v>
      </c>
      <c r="N26" s="14">
        <v>3677982.13</v>
      </c>
      <c r="O26" s="14">
        <v>3902939.6</v>
      </c>
      <c r="P26" s="14">
        <v>3955468.01</v>
      </c>
      <c r="Q26" s="15">
        <f t="shared" si="5"/>
        <v>68053366.769999996</v>
      </c>
    </row>
    <row r="27" spans="2:17" x14ac:dyDescent="0.25">
      <c r="B27" s="13" t="s">
        <v>33</v>
      </c>
      <c r="C27" s="7">
        <v>78962636</v>
      </c>
      <c r="D27" s="7">
        <v>-19000000</v>
      </c>
      <c r="E27" s="14">
        <v>605822.69999999995</v>
      </c>
      <c r="F27" s="14">
        <v>1880175.92</v>
      </c>
      <c r="G27" s="14">
        <v>2486537.85</v>
      </c>
      <c r="H27" s="14">
        <v>1013752.37</v>
      </c>
      <c r="I27" s="14">
        <v>2872269.89</v>
      </c>
      <c r="J27" s="14">
        <v>2006728.07</v>
      </c>
      <c r="K27" s="14">
        <v>1235240.98</v>
      </c>
      <c r="L27" s="14">
        <v>1142112.19</v>
      </c>
      <c r="M27" s="14">
        <v>2817312.07</v>
      </c>
      <c r="N27" s="14">
        <v>5081127.28</v>
      </c>
      <c r="O27" s="14">
        <v>7045903.0599999996</v>
      </c>
      <c r="P27" s="14">
        <v>7956955.0700000003</v>
      </c>
      <c r="Q27" s="15">
        <f t="shared" si="5"/>
        <v>36143937.450000003</v>
      </c>
    </row>
    <row r="28" spans="2:17" x14ac:dyDescent="0.25">
      <c r="B28" s="13" t="s">
        <v>34</v>
      </c>
      <c r="C28" s="7">
        <v>282195915.56</v>
      </c>
      <c r="D28" s="7">
        <v>-19921406.439999998</v>
      </c>
      <c r="E28" s="14">
        <v>5604429.3499999996</v>
      </c>
      <c r="F28" s="14">
        <v>41391480.850000001</v>
      </c>
      <c r="G28" s="14">
        <v>9412567.1999999993</v>
      </c>
      <c r="H28" s="14">
        <v>34557216.039999999</v>
      </c>
      <c r="I28" s="14">
        <v>36282090.130000003</v>
      </c>
      <c r="J28" s="14">
        <v>62466701.439999998</v>
      </c>
      <c r="K28" s="14">
        <v>30226026.949999999</v>
      </c>
      <c r="L28" s="14">
        <v>3686047.36</v>
      </c>
      <c r="M28" s="14">
        <v>28573535.670000002</v>
      </c>
      <c r="N28" s="14">
        <v>23459649.59</v>
      </c>
      <c r="O28" s="14">
        <v>66730837.079999998</v>
      </c>
      <c r="P28" s="14">
        <v>57315838.670000002</v>
      </c>
      <c r="Q28" s="15">
        <f t="shared" si="5"/>
        <v>399706420.32999998</v>
      </c>
    </row>
    <row r="29" spans="2:17" x14ac:dyDescent="0.25">
      <c r="B29" s="13" t="s">
        <v>35</v>
      </c>
      <c r="C29" s="7">
        <v>62109606.439999998</v>
      </c>
      <c r="D29" s="7">
        <v>12609606.440000001</v>
      </c>
      <c r="E29" s="14">
        <v>2647964.56</v>
      </c>
      <c r="F29" s="14">
        <v>6722600.3300000001</v>
      </c>
      <c r="G29" s="14">
        <v>1582608.81</v>
      </c>
      <c r="H29" s="14">
        <v>6496571.8799999999</v>
      </c>
      <c r="I29" s="14">
        <v>6255635.7800000003</v>
      </c>
      <c r="J29" s="14">
        <v>298971.94</v>
      </c>
      <c r="K29" s="14">
        <v>3771569.86</v>
      </c>
      <c r="L29" s="14">
        <v>3050404.66</v>
      </c>
      <c r="M29" s="14">
        <v>2194423.58</v>
      </c>
      <c r="N29" s="14">
        <v>2967011.32</v>
      </c>
      <c r="O29" s="14">
        <v>2963024.84</v>
      </c>
      <c r="P29" s="14">
        <v>5752263.5199999996</v>
      </c>
      <c r="Q29" s="15">
        <f t="shared" si="5"/>
        <v>44703051.079999998</v>
      </c>
    </row>
    <row r="30" spans="2:17" x14ac:dyDescent="0.25">
      <c r="B30" s="10" t="s">
        <v>36</v>
      </c>
      <c r="C30" s="7">
        <v>603027715</v>
      </c>
      <c r="D30" s="7">
        <v>495241458</v>
      </c>
      <c r="E30" s="11">
        <f t="shared" ref="E30:P30" si="8">+SUM(E31:E39)</f>
        <v>3027970.37</v>
      </c>
      <c r="F30" s="11">
        <f t="shared" si="8"/>
        <v>86053694.749999985</v>
      </c>
      <c r="G30" s="11">
        <f t="shared" si="8"/>
        <v>77158710.769999996</v>
      </c>
      <c r="H30" s="11">
        <f t="shared" si="8"/>
        <v>44307623.410000004</v>
      </c>
      <c r="I30" s="11">
        <f t="shared" si="8"/>
        <v>89385847.239999995</v>
      </c>
      <c r="J30" s="11">
        <f>+SUM(J31:J39)</f>
        <v>79366224.799999997</v>
      </c>
      <c r="K30" s="11">
        <f t="shared" si="8"/>
        <v>4076391.0599999996</v>
      </c>
      <c r="L30" s="11">
        <f>+SUM(L31:L39)</f>
        <v>27507802.000000004</v>
      </c>
      <c r="M30" s="11">
        <f>+SUM(M31:M39)</f>
        <v>20755788.009999998</v>
      </c>
      <c r="N30" s="11">
        <f t="shared" si="8"/>
        <v>22046940.440000001</v>
      </c>
      <c r="O30" s="11">
        <f t="shared" si="8"/>
        <v>23982883.709999997</v>
      </c>
      <c r="P30" s="11">
        <f t="shared" si="8"/>
        <v>15394439.629999999</v>
      </c>
      <c r="Q30" s="12">
        <f t="shared" si="5"/>
        <v>493064316.18999994</v>
      </c>
    </row>
    <row r="31" spans="2:17" x14ac:dyDescent="0.25">
      <c r="B31" s="13" t="s">
        <v>37</v>
      </c>
      <c r="C31" s="7">
        <v>156359767</v>
      </c>
      <c r="D31" s="7">
        <v>151056138</v>
      </c>
      <c r="E31" s="14">
        <v>491955.4</v>
      </c>
      <c r="F31" s="14">
        <v>6762538.2199999997</v>
      </c>
      <c r="G31" s="14">
        <v>36363680.960000001</v>
      </c>
      <c r="H31" s="14">
        <v>12056997.550000001</v>
      </c>
      <c r="I31" s="24">
        <v>14207338.43</v>
      </c>
      <c r="J31" s="14">
        <v>37472254.020000003</v>
      </c>
      <c r="K31" s="14">
        <v>1305802.18</v>
      </c>
      <c r="L31" s="14">
        <v>182790</v>
      </c>
      <c r="M31" s="14">
        <v>5356459.55</v>
      </c>
      <c r="N31" s="14">
        <v>247849.78</v>
      </c>
      <c r="O31" s="14">
        <v>16886614.25</v>
      </c>
      <c r="P31" s="14">
        <v>4222781.95</v>
      </c>
      <c r="Q31" s="15">
        <f t="shared" si="5"/>
        <v>135557062.29000002</v>
      </c>
    </row>
    <row r="32" spans="2:17" x14ac:dyDescent="0.25">
      <c r="B32" s="13" t="s">
        <v>38</v>
      </c>
      <c r="C32" s="7">
        <v>4505351</v>
      </c>
      <c r="D32" s="7">
        <v>395351</v>
      </c>
      <c r="E32" s="14">
        <v>0</v>
      </c>
      <c r="F32" s="14">
        <v>929250</v>
      </c>
      <c r="G32" s="14">
        <v>279070</v>
      </c>
      <c r="H32" s="14">
        <v>113470.28</v>
      </c>
      <c r="I32" s="14">
        <v>1156984.22</v>
      </c>
      <c r="J32" s="14">
        <v>388072.5</v>
      </c>
      <c r="K32" s="14">
        <v>225612.39</v>
      </c>
      <c r="L32" s="14">
        <v>1448739.1</v>
      </c>
      <c r="M32" s="14">
        <v>0</v>
      </c>
      <c r="N32" s="14">
        <v>0</v>
      </c>
      <c r="O32" s="14">
        <v>0</v>
      </c>
      <c r="P32" s="14">
        <v>0</v>
      </c>
      <c r="Q32" s="15">
        <f t="shared" si="5"/>
        <v>4541198.49</v>
      </c>
    </row>
    <row r="33" spans="2:17" x14ac:dyDescent="0.25">
      <c r="B33" s="13" t="s">
        <v>39</v>
      </c>
      <c r="C33" s="7">
        <v>3232371</v>
      </c>
      <c r="D33" s="7">
        <v>-1655000</v>
      </c>
      <c r="E33" s="14">
        <v>396554.34</v>
      </c>
      <c r="F33" s="14">
        <v>0</v>
      </c>
      <c r="G33" s="14">
        <v>0</v>
      </c>
      <c r="H33" s="14">
        <v>734656.2</v>
      </c>
      <c r="I33" s="14">
        <v>763633.99</v>
      </c>
      <c r="J33" s="14">
        <v>0</v>
      </c>
      <c r="K33" s="14">
        <v>387368.9</v>
      </c>
      <c r="L33" s="14">
        <v>0</v>
      </c>
      <c r="M33" s="14">
        <v>887737.6</v>
      </c>
      <c r="N33" s="14">
        <v>503776.87</v>
      </c>
      <c r="O33" s="14">
        <v>23142.63</v>
      </c>
      <c r="P33" s="14">
        <v>185732</v>
      </c>
      <c r="Q33" s="15">
        <f t="shared" si="5"/>
        <v>3882602.5300000003</v>
      </c>
    </row>
    <row r="34" spans="2:17" x14ac:dyDescent="0.25">
      <c r="B34" s="13" t="s">
        <v>40</v>
      </c>
      <c r="C34" s="7">
        <v>494580</v>
      </c>
      <c r="D34" s="7">
        <v>-205420</v>
      </c>
      <c r="E34" s="14">
        <v>0</v>
      </c>
      <c r="F34" s="14">
        <v>0</v>
      </c>
      <c r="G34" s="14">
        <v>0</v>
      </c>
      <c r="H34" s="14">
        <v>0</v>
      </c>
      <c r="I34" s="14">
        <v>116247.34</v>
      </c>
      <c r="J34" s="14">
        <v>0</v>
      </c>
      <c r="K34" s="14">
        <v>1004.6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>
        <f t="shared" si="5"/>
        <v>117251.94</v>
      </c>
    </row>
    <row r="35" spans="2:17" x14ac:dyDescent="0.25">
      <c r="B35" s="13" t="s">
        <v>41</v>
      </c>
      <c r="C35" s="7">
        <v>3190000</v>
      </c>
      <c r="D35" s="7">
        <v>1170000</v>
      </c>
      <c r="E35" s="14">
        <v>0</v>
      </c>
      <c r="F35" s="14">
        <v>42055.199999999997</v>
      </c>
      <c r="G35" s="14">
        <v>330400</v>
      </c>
      <c r="H35" s="14">
        <v>467552.91</v>
      </c>
      <c r="I35" s="14">
        <v>68567.87</v>
      </c>
      <c r="J35" s="14">
        <v>0</v>
      </c>
      <c r="K35" s="14">
        <v>52470.64</v>
      </c>
      <c r="L35" s="14">
        <v>232460</v>
      </c>
      <c r="M35" s="14">
        <v>352949.16</v>
      </c>
      <c r="N35" s="14">
        <v>19649.36</v>
      </c>
      <c r="O35" s="14">
        <v>345374.42</v>
      </c>
      <c r="P35" s="14">
        <v>308112.15999999997</v>
      </c>
      <c r="Q35" s="15">
        <f t="shared" si="5"/>
        <v>2219591.7200000002</v>
      </c>
    </row>
    <row r="36" spans="2:17" x14ac:dyDescent="0.25">
      <c r="B36" s="13" t="s">
        <v>42</v>
      </c>
      <c r="C36" s="7">
        <v>337950267</v>
      </c>
      <c r="D36" s="7">
        <v>327900010</v>
      </c>
      <c r="E36" s="14">
        <v>81378.460000000006</v>
      </c>
      <c r="F36" s="14">
        <v>75448415.819999993</v>
      </c>
      <c r="G36" s="14">
        <v>27375930.84</v>
      </c>
      <c r="H36" s="14">
        <v>29085064.550000001</v>
      </c>
      <c r="I36" s="14">
        <v>68778267.549999997</v>
      </c>
      <c r="J36" s="14">
        <v>39508899.950000003</v>
      </c>
      <c r="K36" s="14">
        <v>114110.41</v>
      </c>
      <c r="L36" s="14">
        <v>24067470.73</v>
      </c>
      <c r="M36" s="14">
        <v>10844210.6</v>
      </c>
      <c r="N36" s="14">
        <v>19188008.809999999</v>
      </c>
      <c r="O36" s="14">
        <v>3277632.99</v>
      </c>
      <c r="P36" s="14">
        <v>4602706.25</v>
      </c>
      <c r="Q36" s="15">
        <f t="shared" si="5"/>
        <v>302372096.95999998</v>
      </c>
    </row>
    <row r="37" spans="2:17" x14ac:dyDescent="0.25">
      <c r="B37" s="13" t="s">
        <v>43</v>
      </c>
      <c r="C37" s="7">
        <v>73480379</v>
      </c>
      <c r="D37" s="7">
        <v>9610379</v>
      </c>
      <c r="E37" s="14">
        <v>984457.46</v>
      </c>
      <c r="F37" s="14">
        <v>1763227.52</v>
      </c>
      <c r="G37" s="14">
        <v>2619419.79</v>
      </c>
      <c r="H37" s="14">
        <v>1556143.28</v>
      </c>
      <c r="I37" s="14">
        <v>3277616.41</v>
      </c>
      <c r="J37" s="14">
        <v>1329380.75</v>
      </c>
      <c r="K37" s="14">
        <v>840852.22</v>
      </c>
      <c r="L37" s="14">
        <v>1068769.9099999999</v>
      </c>
      <c r="M37" s="14">
        <v>897995.18</v>
      </c>
      <c r="N37" s="14">
        <v>1080082.18</v>
      </c>
      <c r="O37" s="14">
        <v>1086815.7</v>
      </c>
      <c r="P37" s="14">
        <v>1086656.18</v>
      </c>
      <c r="Q37" s="15">
        <f t="shared" si="5"/>
        <v>17591416.580000002</v>
      </c>
    </row>
    <row r="38" spans="2:17" x14ac:dyDescent="0.25">
      <c r="B38" s="13" t="s">
        <v>44</v>
      </c>
      <c r="C38" s="7">
        <v>0</v>
      </c>
      <c r="D38" s="7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5">
        <f t="shared" si="5"/>
        <v>0</v>
      </c>
    </row>
    <row r="39" spans="2:17" x14ac:dyDescent="0.25">
      <c r="B39" s="13" t="s">
        <v>45</v>
      </c>
      <c r="C39" s="7">
        <v>23815000</v>
      </c>
      <c r="D39" s="7">
        <v>6970000</v>
      </c>
      <c r="E39" s="14">
        <v>1073624.71</v>
      </c>
      <c r="F39" s="14">
        <v>1108207.99</v>
      </c>
      <c r="G39" s="14">
        <v>10190209.18</v>
      </c>
      <c r="H39" s="14">
        <v>293738.64</v>
      </c>
      <c r="I39" s="14">
        <v>1017191.43</v>
      </c>
      <c r="J39" s="14">
        <v>667617.57999999996</v>
      </c>
      <c r="K39" s="14">
        <v>1149169.72</v>
      </c>
      <c r="L39" s="14">
        <v>507572.26</v>
      </c>
      <c r="M39" s="14">
        <v>2416435.92</v>
      </c>
      <c r="N39" s="14">
        <v>1007573.44</v>
      </c>
      <c r="O39" s="14">
        <v>2363303.7200000002</v>
      </c>
      <c r="P39" s="14">
        <v>4988451.09</v>
      </c>
      <c r="Q39" s="15">
        <f t="shared" si="5"/>
        <v>26783095.68</v>
      </c>
    </row>
    <row r="40" spans="2:17" x14ac:dyDescent="0.25">
      <c r="B40" s="10" t="s">
        <v>46</v>
      </c>
      <c r="C40" s="7">
        <v>41130000</v>
      </c>
      <c r="D40" s="7">
        <v>0</v>
      </c>
      <c r="E40" s="11">
        <f t="shared" ref="E40:P40" si="9">+SUM(E41:E48)</f>
        <v>0</v>
      </c>
      <c r="F40" s="11">
        <f t="shared" si="9"/>
        <v>5000000</v>
      </c>
      <c r="G40" s="11">
        <f t="shared" si="9"/>
        <v>5500000</v>
      </c>
      <c r="H40" s="11">
        <f t="shared" si="9"/>
        <v>0</v>
      </c>
      <c r="I40" s="11">
        <f t="shared" si="9"/>
        <v>5000000</v>
      </c>
      <c r="J40" s="11">
        <f t="shared" si="9"/>
        <v>0</v>
      </c>
      <c r="K40" s="11">
        <f t="shared" si="9"/>
        <v>0</v>
      </c>
      <c r="L40" s="11">
        <f t="shared" si="9"/>
        <v>7500000</v>
      </c>
      <c r="M40" s="11">
        <f t="shared" si="9"/>
        <v>5000000</v>
      </c>
      <c r="N40" s="11">
        <f t="shared" si="9"/>
        <v>2500000</v>
      </c>
      <c r="O40" s="11">
        <f t="shared" si="9"/>
        <v>5000000</v>
      </c>
      <c r="P40" s="11">
        <f t="shared" si="9"/>
        <v>5200000</v>
      </c>
      <c r="Q40" s="12">
        <f t="shared" si="5"/>
        <v>40700000</v>
      </c>
    </row>
    <row r="41" spans="2:17" x14ac:dyDescent="0.25">
      <c r="B41" s="13" t="s">
        <v>47</v>
      </c>
      <c r="C41" s="7">
        <v>41130000</v>
      </c>
      <c r="D41" s="7">
        <v>0</v>
      </c>
      <c r="E41" s="14">
        <v>0</v>
      </c>
      <c r="F41" s="14">
        <v>5000000</v>
      </c>
      <c r="G41" s="14">
        <v>5500000</v>
      </c>
      <c r="H41" s="14">
        <f>VLOOKUP(B41,[2]RefCCPCuenta!$B$8:$G$46,6,FALSE)</f>
        <v>0</v>
      </c>
      <c r="I41" s="14">
        <v>5000000</v>
      </c>
      <c r="J41" s="14">
        <v>0</v>
      </c>
      <c r="K41" s="14">
        <v>0</v>
      </c>
      <c r="L41" s="14">
        <v>7500000</v>
      </c>
      <c r="M41" s="14">
        <v>5000000</v>
      </c>
      <c r="N41" s="14">
        <v>2500000</v>
      </c>
      <c r="O41" s="14">
        <v>5000000</v>
      </c>
      <c r="P41" s="14">
        <v>5200000</v>
      </c>
      <c r="Q41" s="15">
        <f t="shared" si="5"/>
        <v>40700000</v>
      </c>
    </row>
    <row r="42" spans="2:17" x14ac:dyDescent="0.25">
      <c r="B42" s="13" t="s">
        <v>48</v>
      </c>
      <c r="C42" s="7">
        <v>0</v>
      </c>
      <c r="D42" s="7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5">
        <f t="shared" si="5"/>
        <v>0</v>
      </c>
    </row>
    <row r="43" spans="2:17" x14ac:dyDescent="0.25">
      <c r="B43" s="13" t="s">
        <v>49</v>
      </c>
      <c r="C43" s="7">
        <v>0</v>
      </c>
      <c r="D43" s="7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5">
        <f t="shared" si="5"/>
        <v>0</v>
      </c>
    </row>
    <row r="44" spans="2:17" x14ac:dyDescent="0.25">
      <c r="B44" s="13" t="s">
        <v>50</v>
      </c>
      <c r="C44" s="7">
        <v>0</v>
      </c>
      <c r="D44" s="7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>
        <f t="shared" si="5"/>
        <v>0</v>
      </c>
    </row>
    <row r="45" spans="2:17" x14ac:dyDescent="0.25">
      <c r="B45" s="13" t="s">
        <v>51</v>
      </c>
      <c r="C45" s="7">
        <v>0</v>
      </c>
      <c r="D45" s="7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5">
        <f t="shared" si="5"/>
        <v>0</v>
      </c>
    </row>
    <row r="46" spans="2:17" x14ac:dyDescent="0.25">
      <c r="B46" s="13" t="s">
        <v>52</v>
      </c>
      <c r="C46" s="7">
        <v>0</v>
      </c>
      <c r="D46" s="7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>
        <f t="shared" si="5"/>
        <v>0</v>
      </c>
    </row>
    <row r="47" spans="2:17" x14ac:dyDescent="0.25">
      <c r="B47" s="13" t="s">
        <v>53</v>
      </c>
      <c r="C47" s="7">
        <v>0</v>
      </c>
      <c r="D47" s="7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5">
        <f t="shared" si="5"/>
        <v>0</v>
      </c>
    </row>
    <row r="48" spans="2:17" x14ac:dyDescent="0.25">
      <c r="B48" s="13" t="s">
        <v>54</v>
      </c>
      <c r="C48" s="7">
        <v>0</v>
      </c>
      <c r="D48" s="7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5">
        <f t="shared" si="5"/>
        <v>0</v>
      </c>
    </row>
    <row r="49" spans="2:17" x14ac:dyDescent="0.25">
      <c r="B49" s="10" t="s">
        <v>55</v>
      </c>
      <c r="C49" s="7">
        <v>1432429475</v>
      </c>
      <c r="D49" s="7">
        <v>270000000</v>
      </c>
      <c r="E49" s="11">
        <f t="shared" ref="E49:P49" si="10">+SUM(E50:E56)</f>
        <v>0</v>
      </c>
      <c r="F49" s="16">
        <f t="shared" si="10"/>
        <v>300000000</v>
      </c>
      <c r="G49" s="16">
        <f t="shared" si="10"/>
        <v>553513392</v>
      </c>
      <c r="H49" s="16">
        <f t="shared" si="10"/>
        <v>268916083</v>
      </c>
      <c r="I49" s="16">
        <f t="shared" si="10"/>
        <v>0</v>
      </c>
      <c r="J49" s="16">
        <f t="shared" si="10"/>
        <v>0</v>
      </c>
      <c r="K49" s="16">
        <f t="shared" si="10"/>
        <v>0</v>
      </c>
      <c r="L49" s="16">
        <f t="shared" si="10"/>
        <v>0</v>
      </c>
      <c r="M49" s="16">
        <f t="shared" si="10"/>
        <v>350000000</v>
      </c>
      <c r="N49" s="16">
        <f t="shared" si="10"/>
        <v>150000000</v>
      </c>
      <c r="O49" s="16">
        <f t="shared" si="10"/>
        <v>461083917</v>
      </c>
      <c r="P49" s="16">
        <f t="shared" si="10"/>
        <v>0</v>
      </c>
      <c r="Q49" s="11">
        <f t="shared" si="5"/>
        <v>2083513392</v>
      </c>
    </row>
    <row r="50" spans="2:17" x14ac:dyDescent="0.25">
      <c r="B50" s="13" t="s">
        <v>56</v>
      </c>
      <c r="C50" s="7">
        <v>0</v>
      </c>
      <c r="D50" s="7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5"/>
        <v>0</v>
      </c>
    </row>
    <row r="51" spans="2:17" x14ac:dyDescent="0.25">
      <c r="B51" s="13" t="s">
        <v>57</v>
      </c>
      <c r="C51" s="7">
        <v>0</v>
      </c>
      <c r="D51" s="7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5"/>
        <v>0</v>
      </c>
    </row>
    <row r="52" spans="2:17" x14ac:dyDescent="0.25">
      <c r="B52" s="13" t="s">
        <v>58</v>
      </c>
      <c r="C52" s="7">
        <v>0</v>
      </c>
      <c r="D52" s="7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5"/>
        <v>0</v>
      </c>
    </row>
    <row r="53" spans="2:17" x14ac:dyDescent="0.25">
      <c r="B53" s="13" t="s">
        <v>59</v>
      </c>
      <c r="C53" s="7">
        <v>1432429475</v>
      </c>
      <c r="D53" s="7">
        <v>270000000</v>
      </c>
      <c r="E53" s="14">
        <v>0</v>
      </c>
      <c r="F53" s="14">
        <f>VLOOKUP(B53,[3]RefCCPCuenta!$B$9:$F$46,4,FALSE)</f>
        <v>300000000</v>
      </c>
      <c r="G53" s="14">
        <v>553513392</v>
      </c>
      <c r="H53" s="14">
        <v>268916083</v>
      </c>
      <c r="I53" s="14">
        <v>0</v>
      </c>
      <c r="J53" s="14">
        <v>0</v>
      </c>
      <c r="K53" s="14">
        <v>0</v>
      </c>
      <c r="L53" s="14">
        <v>0</v>
      </c>
      <c r="M53" s="14">
        <v>350000000</v>
      </c>
      <c r="N53" s="14">
        <v>150000000</v>
      </c>
      <c r="O53" s="14">
        <v>461083917</v>
      </c>
      <c r="P53" s="14">
        <v>0</v>
      </c>
      <c r="Q53" s="14">
        <f t="shared" si="5"/>
        <v>2083513392</v>
      </c>
    </row>
    <row r="54" spans="2:17" x14ac:dyDescent="0.25">
      <c r="B54" s="13" t="s">
        <v>60</v>
      </c>
      <c r="C54" s="7">
        <v>0</v>
      </c>
      <c r="D54" s="7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f t="shared" si="5"/>
        <v>0</v>
      </c>
    </row>
    <row r="55" spans="2:17" x14ac:dyDescent="0.25">
      <c r="B55" s="13" t="s">
        <v>61</v>
      </c>
      <c r="C55" s="7">
        <v>0</v>
      </c>
      <c r="D55" s="7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si="5"/>
        <v>0</v>
      </c>
    </row>
    <row r="56" spans="2:17" x14ac:dyDescent="0.25">
      <c r="B56" s="13" t="s">
        <v>62</v>
      </c>
      <c r="C56" s="7">
        <v>0</v>
      </c>
      <c r="D56" s="7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5"/>
        <v>0</v>
      </c>
    </row>
    <row r="57" spans="2:17" x14ac:dyDescent="0.25">
      <c r="B57" s="10" t="s">
        <v>63</v>
      </c>
      <c r="C57" s="7">
        <v>1960491203</v>
      </c>
      <c r="D57" s="7">
        <v>157494239</v>
      </c>
      <c r="E57" s="11">
        <f t="shared" ref="E57:P57" si="11">+SUM(E58:E66)</f>
        <v>102908557.17</v>
      </c>
      <c r="F57" s="16">
        <f t="shared" si="11"/>
        <v>396055915.40000004</v>
      </c>
      <c r="G57" s="16">
        <f t="shared" si="11"/>
        <v>42956193.960000001</v>
      </c>
      <c r="H57" s="16">
        <f t="shared" si="11"/>
        <v>163977078.30999997</v>
      </c>
      <c r="I57" s="16">
        <f t="shared" si="11"/>
        <v>170391926.28</v>
      </c>
      <c r="J57" s="16">
        <f t="shared" si="11"/>
        <v>61305094.619999997</v>
      </c>
      <c r="K57" s="16">
        <f t="shared" si="11"/>
        <v>116729246.48000002</v>
      </c>
      <c r="L57" s="16">
        <f t="shared" si="11"/>
        <v>62066343.219999999</v>
      </c>
      <c r="M57" s="16">
        <f t="shared" si="11"/>
        <v>52774595.710000001</v>
      </c>
      <c r="N57" s="16">
        <f t="shared" si="11"/>
        <v>331298621.00999999</v>
      </c>
      <c r="O57" s="16">
        <f t="shared" si="11"/>
        <v>11682124.049999999</v>
      </c>
      <c r="P57" s="16">
        <f t="shared" si="11"/>
        <v>106617166.44</v>
      </c>
      <c r="Q57" s="11">
        <f t="shared" si="5"/>
        <v>1618762862.6500001</v>
      </c>
    </row>
    <row r="58" spans="2:17" x14ac:dyDescent="0.25">
      <c r="B58" s="13" t="s">
        <v>64</v>
      </c>
      <c r="C58" s="7">
        <v>306806631</v>
      </c>
      <c r="D58" s="7">
        <v>200760681</v>
      </c>
      <c r="E58" s="14">
        <v>17901662.170000002</v>
      </c>
      <c r="F58" s="14">
        <f>VLOOKUP(B58,[3]RefCCPCuenta!$B$9:$F$46,4,FALSE)</f>
        <v>347313.43</v>
      </c>
      <c r="G58" s="14">
        <v>40726931.920000002</v>
      </c>
      <c r="H58" s="14">
        <v>20011891.129999999</v>
      </c>
      <c r="I58" s="17">
        <v>39118945.240000002</v>
      </c>
      <c r="J58" s="17">
        <v>23957819.579999998</v>
      </c>
      <c r="K58" s="14">
        <v>9885696.3900000006</v>
      </c>
      <c r="L58" s="14">
        <v>28799.98</v>
      </c>
      <c r="M58" s="14">
        <v>40707279.829999998</v>
      </c>
      <c r="N58" s="14">
        <v>6906544.0300000003</v>
      </c>
      <c r="O58" s="14">
        <v>10264446.27</v>
      </c>
      <c r="P58" s="14">
        <v>58193256.219999999</v>
      </c>
      <c r="Q58" s="14">
        <f t="shared" si="5"/>
        <v>268050586.19000003</v>
      </c>
    </row>
    <row r="59" spans="2:17" x14ac:dyDescent="0.25">
      <c r="B59" s="13" t="s">
        <v>65</v>
      </c>
      <c r="C59" s="7">
        <v>7942136</v>
      </c>
      <c r="D59" s="7">
        <v>3400000</v>
      </c>
      <c r="E59" s="14">
        <v>131605.4</v>
      </c>
      <c r="F59" s="14">
        <f>VLOOKUP(B59,[3]RefCCPCuenta!$B$9:$F$46,4,FALSE)</f>
        <v>505065.24</v>
      </c>
      <c r="G59" s="14">
        <v>0</v>
      </c>
      <c r="H59" s="14">
        <v>2020260.94</v>
      </c>
      <c r="I59" s="14">
        <v>0</v>
      </c>
      <c r="J59" s="17">
        <v>0</v>
      </c>
      <c r="K59" s="14">
        <v>51900</v>
      </c>
      <c r="L59" s="14">
        <v>0</v>
      </c>
      <c r="M59" s="14">
        <v>519863.46</v>
      </c>
      <c r="N59" s="14">
        <v>0</v>
      </c>
      <c r="O59" s="14">
        <v>0</v>
      </c>
      <c r="P59" s="14">
        <v>115914.33</v>
      </c>
      <c r="Q59" s="14">
        <f t="shared" si="5"/>
        <v>3344609.37</v>
      </c>
    </row>
    <row r="60" spans="2:17" x14ac:dyDescent="0.25">
      <c r="B60" s="13" t="s">
        <v>66</v>
      </c>
      <c r="C60" s="7">
        <v>1218573710</v>
      </c>
      <c r="D60" s="7">
        <v>-64764818</v>
      </c>
      <c r="E60" s="14">
        <v>84622113.519999996</v>
      </c>
      <c r="F60" s="14">
        <f>VLOOKUP(B60,[3]RefCCPCuenta!$B$9:$F$46,4,FALSE)</f>
        <v>313342545.11000001</v>
      </c>
      <c r="G60" s="14">
        <v>0</v>
      </c>
      <c r="H60" s="14">
        <v>107377522.56999999</v>
      </c>
      <c r="I60" s="17">
        <v>127785333.44</v>
      </c>
      <c r="J60" s="17">
        <v>23559647.149999999</v>
      </c>
      <c r="K60" s="14">
        <v>106307888.51000001</v>
      </c>
      <c r="L60" s="14">
        <v>50020087.840000004</v>
      </c>
      <c r="M60" s="14">
        <v>4446973.8099999996</v>
      </c>
      <c r="N60" s="14">
        <v>322044720.85000002</v>
      </c>
      <c r="O60" s="14">
        <v>0</v>
      </c>
      <c r="P60" s="14">
        <v>42631745.090000004</v>
      </c>
      <c r="Q60" s="14">
        <f t="shared" si="5"/>
        <v>1182138577.8899999</v>
      </c>
    </row>
    <row r="61" spans="2:17" x14ac:dyDescent="0.25">
      <c r="B61" s="13" t="s">
        <v>67</v>
      </c>
      <c r="C61" s="7">
        <v>53160000</v>
      </c>
      <c r="D61" s="7">
        <v>1430000</v>
      </c>
      <c r="E61" s="14">
        <v>0</v>
      </c>
      <c r="F61" s="14">
        <f>VLOOKUP(B61,[3]RefCCPCuenta!$B$9:$F$46,4,FALSE)</f>
        <v>0</v>
      </c>
      <c r="G61" s="14">
        <v>0</v>
      </c>
      <c r="H61" s="14">
        <v>0</v>
      </c>
      <c r="I61" s="17"/>
      <c r="J61" s="17">
        <v>0</v>
      </c>
      <c r="K61" s="14">
        <v>0</v>
      </c>
      <c r="L61" s="14">
        <v>0</v>
      </c>
      <c r="M61" s="14">
        <v>0</v>
      </c>
      <c r="N61" s="14">
        <v>28389.84</v>
      </c>
      <c r="O61" s="14">
        <v>0</v>
      </c>
      <c r="P61" s="14">
        <v>0</v>
      </c>
      <c r="Q61" s="14">
        <f t="shared" si="5"/>
        <v>28389.84</v>
      </c>
    </row>
    <row r="62" spans="2:17" x14ac:dyDescent="0.25">
      <c r="B62" s="13" t="s">
        <v>68</v>
      </c>
      <c r="C62" s="7">
        <v>304446775</v>
      </c>
      <c r="D62" s="7">
        <v>19067976</v>
      </c>
      <c r="E62" s="14">
        <v>253176.08</v>
      </c>
      <c r="F62" s="14">
        <f>VLOOKUP(B62,[3]RefCCPCuenta!$B$9:$F$46,4,FALSE)</f>
        <v>80897588.549999997</v>
      </c>
      <c r="G62" s="14">
        <v>2229262.04</v>
      </c>
      <c r="H62" s="14">
        <v>29363514.629999999</v>
      </c>
      <c r="I62" s="17">
        <v>3487647.6</v>
      </c>
      <c r="J62" s="17">
        <v>8076347.9299999997</v>
      </c>
      <c r="K62" s="14">
        <v>447689.4</v>
      </c>
      <c r="L62" s="14">
        <v>10826919.18</v>
      </c>
      <c r="M62" s="14">
        <v>4749220.18</v>
      </c>
      <c r="N62" s="14">
        <v>2318966.29</v>
      </c>
      <c r="O62" s="14">
        <v>1417677.78</v>
      </c>
      <c r="P62" s="14">
        <v>5676250.7999999998</v>
      </c>
      <c r="Q62" s="14">
        <f t="shared" si="5"/>
        <v>149744260.46000001</v>
      </c>
    </row>
    <row r="63" spans="2:17" x14ac:dyDescent="0.25">
      <c r="B63" s="13" t="s">
        <v>69</v>
      </c>
      <c r="C63" s="7">
        <v>14400000</v>
      </c>
      <c r="D63" s="7">
        <v>14400000</v>
      </c>
      <c r="E63" s="14">
        <v>0</v>
      </c>
      <c r="F63" s="14">
        <f>VLOOKUP(B63,[3]RefCCPCuenta!$B$9:$F$46,4,FALSE)</f>
        <v>0</v>
      </c>
      <c r="G63" s="14">
        <v>0</v>
      </c>
      <c r="H63" s="14">
        <v>0</v>
      </c>
      <c r="I63" s="14">
        <v>0</v>
      </c>
      <c r="J63" s="17">
        <v>0</v>
      </c>
      <c r="K63" s="14">
        <v>0</v>
      </c>
      <c r="L63" s="14">
        <v>1190536.22</v>
      </c>
      <c r="M63" s="14">
        <v>2351258.4300000002</v>
      </c>
      <c r="N63" s="14">
        <v>0</v>
      </c>
      <c r="O63" s="14">
        <v>0</v>
      </c>
      <c r="P63" s="14">
        <v>0</v>
      </c>
      <c r="Q63" s="14">
        <f t="shared" si="5"/>
        <v>3541794.6500000004</v>
      </c>
    </row>
    <row r="64" spans="2:17" x14ac:dyDescent="0.25">
      <c r="B64" s="13" t="s">
        <v>70</v>
      </c>
      <c r="C64" s="7">
        <v>0</v>
      </c>
      <c r="D64" s="7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7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f t="shared" si="5"/>
        <v>0</v>
      </c>
    </row>
    <row r="65" spans="2:17" x14ac:dyDescent="0.25">
      <c r="B65" s="13" t="s">
        <v>71</v>
      </c>
      <c r="C65" s="7">
        <v>42010000</v>
      </c>
      <c r="D65" s="7">
        <v>-8000000</v>
      </c>
      <c r="E65" s="14">
        <v>0</v>
      </c>
      <c r="F65" s="14">
        <f>VLOOKUP(B65,[3]RefCCPCuenta!$B$9:$F$46,4,FALSE)</f>
        <v>0</v>
      </c>
      <c r="G65" s="14">
        <v>0</v>
      </c>
      <c r="H65" s="14">
        <v>39772.04</v>
      </c>
      <c r="I65" s="14">
        <v>0</v>
      </c>
      <c r="J65" s="17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 t="shared" si="5"/>
        <v>39772.04</v>
      </c>
    </row>
    <row r="66" spans="2:17" x14ac:dyDescent="0.25">
      <c r="B66" s="13" t="s">
        <v>72</v>
      </c>
      <c r="C66" s="7">
        <v>13151951</v>
      </c>
      <c r="D66" s="7">
        <v>-8799600</v>
      </c>
      <c r="E66" s="14">
        <v>0</v>
      </c>
      <c r="F66" s="14">
        <f>VLOOKUP(B66,[3]RefCCPCuenta!$B$9:$F$46,4,FALSE)</f>
        <v>963403.07</v>
      </c>
      <c r="G66" s="14">
        <v>0</v>
      </c>
      <c r="H66" s="14">
        <v>5164117</v>
      </c>
      <c r="I66" s="14">
        <v>0</v>
      </c>
      <c r="J66" s="17">
        <v>5711279.96</v>
      </c>
      <c r="K66" s="14">
        <v>36072.18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5"/>
        <v>11874872.210000001</v>
      </c>
    </row>
    <row r="67" spans="2:17" x14ac:dyDescent="0.25">
      <c r="B67" s="10" t="s">
        <v>73</v>
      </c>
      <c r="C67" s="7">
        <v>6674991280</v>
      </c>
      <c r="D67" s="7">
        <v>-555709748</v>
      </c>
      <c r="E67" s="11">
        <f t="shared" ref="E67:O67" si="12">+SUM(E68:E71)</f>
        <v>290900959.35000002</v>
      </c>
      <c r="F67" s="16">
        <f t="shared" si="12"/>
        <v>578304858.13999999</v>
      </c>
      <c r="G67" s="16">
        <f t="shared" si="12"/>
        <v>368276708.09000003</v>
      </c>
      <c r="H67" s="16">
        <f t="shared" si="12"/>
        <v>1247157530.4200001</v>
      </c>
      <c r="I67" s="16">
        <f>+SUM(I68:I71)</f>
        <v>1531481866.6099999</v>
      </c>
      <c r="J67" s="16">
        <f t="shared" si="12"/>
        <v>950695211.15999997</v>
      </c>
      <c r="K67" s="16">
        <f t="shared" si="12"/>
        <v>394221859.02999997</v>
      </c>
      <c r="L67" s="16">
        <f t="shared" si="12"/>
        <v>802795653.23000002</v>
      </c>
      <c r="M67" s="16">
        <f t="shared" si="12"/>
        <v>1881666764.21</v>
      </c>
      <c r="N67" s="16">
        <f t="shared" si="12"/>
        <v>1519526211.6700001</v>
      </c>
      <c r="O67" s="16">
        <f t="shared" si="12"/>
        <v>933663865.8599999</v>
      </c>
      <c r="P67" s="16">
        <f>+SUM(P68:P71)</f>
        <v>2254405339.4700003</v>
      </c>
      <c r="Q67" s="11">
        <f t="shared" si="5"/>
        <v>12753096827.240002</v>
      </c>
    </row>
    <row r="68" spans="2:17" x14ac:dyDescent="0.25">
      <c r="B68" s="13" t="s">
        <v>74</v>
      </c>
      <c r="C68" s="7">
        <v>5781743562</v>
      </c>
      <c r="D68" s="7">
        <v>-1033850246</v>
      </c>
      <c r="E68" s="14">
        <f>+_xlfn.XLOOKUP(B68,'[1]RefCCPCuenta (2)'!$B:$B,'[1]RefCCPCuenta (2)'!$D:$D)</f>
        <v>290900959.35000002</v>
      </c>
      <c r="F68" s="14">
        <f>VLOOKUP(B68,[3]RefCCPCuenta!$B$9:$F$46,4,FALSE)</f>
        <v>578304858.13999999</v>
      </c>
      <c r="G68" s="14">
        <v>193313225.71000001</v>
      </c>
      <c r="H68" s="14">
        <v>1194757752.04</v>
      </c>
      <c r="I68" s="17">
        <v>1516127373.1199999</v>
      </c>
      <c r="J68" s="17">
        <v>726272484.5</v>
      </c>
      <c r="K68" s="14">
        <v>190534962.09999999</v>
      </c>
      <c r="L68" s="14">
        <v>738209181.11000001</v>
      </c>
      <c r="M68" s="14">
        <v>1031943317.22</v>
      </c>
      <c r="N68" s="14">
        <v>916007187.77999997</v>
      </c>
      <c r="O68" s="14">
        <v>786540666.65999997</v>
      </c>
      <c r="P68" s="14">
        <v>1350302536.71</v>
      </c>
      <c r="Q68" s="14">
        <f>+SUM(E68:P68)</f>
        <v>9513214504.4399986</v>
      </c>
    </row>
    <row r="69" spans="2:17" x14ac:dyDescent="0.25">
      <c r="B69" s="13" t="s">
        <v>75</v>
      </c>
      <c r="C69" s="7">
        <v>893247718</v>
      </c>
      <c r="D69" s="7">
        <v>478140498</v>
      </c>
      <c r="E69" s="14">
        <f>+_xlfn.XLOOKUP(B69,'[1]RefCCPCuenta (2)'!$B:$B,'[1]RefCCPCuenta (2)'!$D:$D)</f>
        <v>0</v>
      </c>
      <c r="F69" s="14">
        <f>VLOOKUP(B69,[3]RefCCPCuenta!$B$9:$F$46,4,FALSE)</f>
        <v>0</v>
      </c>
      <c r="G69" s="14">
        <v>174963482.38</v>
      </c>
      <c r="H69" s="14">
        <v>52399778.380000003</v>
      </c>
      <c r="I69" s="17">
        <v>15354493.49</v>
      </c>
      <c r="J69" s="17">
        <v>224422726.66</v>
      </c>
      <c r="K69" s="14">
        <v>203686896.93000001</v>
      </c>
      <c r="L69" s="14">
        <v>64586472.119999997</v>
      </c>
      <c r="M69" s="14">
        <v>849723446.99000001</v>
      </c>
      <c r="N69" s="14">
        <v>603519023.88999999</v>
      </c>
      <c r="O69" s="14">
        <v>147123199.19999999</v>
      </c>
      <c r="P69" s="14">
        <v>904102802.75999999</v>
      </c>
      <c r="Q69" s="14">
        <f t="shared" si="5"/>
        <v>3239882322.7999992</v>
      </c>
    </row>
    <row r="70" spans="2:17" x14ac:dyDescent="0.25">
      <c r="B70" s="13" t="s">
        <v>76</v>
      </c>
      <c r="C70" s="7">
        <v>0</v>
      </c>
      <c r="D70" s="7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 t="shared" si="5"/>
        <v>0</v>
      </c>
    </row>
    <row r="71" spans="2:17" x14ac:dyDescent="0.25">
      <c r="B71" s="13" t="s">
        <v>77</v>
      </c>
      <c r="C71" s="7">
        <v>0</v>
      </c>
      <c r="D71" s="7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 t="shared" si="5"/>
        <v>0</v>
      </c>
    </row>
    <row r="72" spans="2:17" x14ac:dyDescent="0.25">
      <c r="B72" s="10" t="s">
        <v>78</v>
      </c>
      <c r="C72" s="7">
        <v>0</v>
      </c>
      <c r="D72" s="7">
        <v>0</v>
      </c>
      <c r="E72" s="11">
        <f>+SUM(E73:E77)</f>
        <v>0</v>
      </c>
      <c r="F72" s="16">
        <f>+SUM(F73:F77)</f>
        <v>0</v>
      </c>
      <c r="G72" s="16">
        <f>+SUM(G73:G77)</f>
        <v>0</v>
      </c>
      <c r="H72" s="16">
        <f>+SUM(H73:H77)</f>
        <v>0</v>
      </c>
      <c r="I72" s="16">
        <f t="shared" ref="I72:P72" si="13">+SUM(I73:I77)</f>
        <v>0</v>
      </c>
      <c r="J72" s="16">
        <f t="shared" si="13"/>
        <v>0</v>
      </c>
      <c r="K72" s="16">
        <f t="shared" si="13"/>
        <v>0</v>
      </c>
      <c r="L72" s="16">
        <f t="shared" si="13"/>
        <v>0</v>
      </c>
      <c r="M72" s="16">
        <f t="shared" si="13"/>
        <v>0</v>
      </c>
      <c r="N72" s="16">
        <f t="shared" si="13"/>
        <v>0</v>
      </c>
      <c r="O72" s="16">
        <f t="shared" si="13"/>
        <v>0</v>
      </c>
      <c r="P72" s="16">
        <f t="shared" si="13"/>
        <v>0</v>
      </c>
      <c r="Q72" s="11">
        <f t="shared" si="5"/>
        <v>0</v>
      </c>
    </row>
    <row r="73" spans="2:17" x14ac:dyDescent="0.25">
      <c r="B73" s="13" t="s">
        <v>79</v>
      </c>
      <c r="C73" s="7">
        <v>0</v>
      </c>
      <c r="D73" s="7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5"/>
        <v>0</v>
      </c>
    </row>
    <row r="74" spans="2:17" x14ac:dyDescent="0.25">
      <c r="B74" s="13" t="s">
        <v>80</v>
      </c>
      <c r="C74" s="7">
        <v>0</v>
      </c>
      <c r="D74" s="7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si="5"/>
        <v>0</v>
      </c>
    </row>
    <row r="75" spans="2:17" x14ac:dyDescent="0.25">
      <c r="B75" s="13" t="s">
        <v>81</v>
      </c>
      <c r="C75" s="7">
        <v>0</v>
      </c>
      <c r="D75" s="7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 t="shared" si="5"/>
        <v>0</v>
      </c>
    </row>
    <row r="76" spans="2:17" x14ac:dyDescent="0.25">
      <c r="B76" s="13" t="s">
        <v>82</v>
      </c>
      <c r="C76" s="7">
        <v>0</v>
      </c>
      <c r="D76" s="7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f t="shared" si="5"/>
        <v>0</v>
      </c>
    </row>
    <row r="77" spans="2:17" x14ac:dyDescent="0.25">
      <c r="B77" s="13" t="s">
        <v>83</v>
      </c>
      <c r="C77" s="7">
        <v>0</v>
      </c>
      <c r="D77" s="7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5"/>
        <v>0</v>
      </c>
    </row>
    <row r="78" spans="2:17" x14ac:dyDescent="0.25">
      <c r="B78" s="10" t="s">
        <v>84</v>
      </c>
      <c r="C78" s="7">
        <v>0</v>
      </c>
      <c r="D78" s="7">
        <v>0</v>
      </c>
      <c r="E78" s="11">
        <f>+SUM(E79:E83)</f>
        <v>0</v>
      </c>
      <c r="F78" s="16">
        <f>+SUM(F79:F83)</f>
        <v>0</v>
      </c>
      <c r="G78" s="16">
        <f>+SUM(G79:G83)</f>
        <v>0</v>
      </c>
      <c r="H78" s="16">
        <f>+SUM(H79:H83)</f>
        <v>0</v>
      </c>
      <c r="I78" s="16">
        <f t="shared" ref="I78:M78" si="14">+SUM(I79:I83)</f>
        <v>0</v>
      </c>
      <c r="J78" s="16">
        <f t="shared" si="14"/>
        <v>0</v>
      </c>
      <c r="K78" s="16">
        <f t="shared" si="14"/>
        <v>0</v>
      </c>
      <c r="L78" s="16">
        <f t="shared" si="14"/>
        <v>0</v>
      </c>
      <c r="M78" s="16">
        <f t="shared" si="14"/>
        <v>0</v>
      </c>
      <c r="N78" s="16">
        <f>+SUM(N79:N83)</f>
        <v>0</v>
      </c>
      <c r="O78" s="16">
        <f>+SUM(O79:O83)</f>
        <v>0</v>
      </c>
      <c r="P78" s="16">
        <f>+SUM(P79:P83)</f>
        <v>0</v>
      </c>
      <c r="Q78" s="11">
        <f t="shared" ref="Q78:Q92" si="15">+SUM(E78:P78)</f>
        <v>0</v>
      </c>
    </row>
    <row r="79" spans="2:17" x14ac:dyDescent="0.25">
      <c r="B79" s="13" t="s">
        <v>85</v>
      </c>
      <c r="C79" s="7">
        <v>0</v>
      </c>
      <c r="D79" s="7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 t="shared" si="15"/>
        <v>0</v>
      </c>
    </row>
    <row r="80" spans="2:17" x14ac:dyDescent="0.25">
      <c r="B80" s="13" t="s">
        <v>86</v>
      </c>
      <c r="C80" s="7">
        <v>0</v>
      </c>
      <c r="D80" s="7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15"/>
        <v>0</v>
      </c>
    </row>
    <row r="81" spans="2:17" x14ac:dyDescent="0.25">
      <c r="B81" s="13" t="s">
        <v>87</v>
      </c>
      <c r="C81" s="7">
        <v>0</v>
      </c>
      <c r="D81" s="7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 t="shared" si="15"/>
        <v>0</v>
      </c>
    </row>
    <row r="82" spans="2:17" x14ac:dyDescent="0.25">
      <c r="B82" s="13" t="s">
        <v>88</v>
      </c>
      <c r="C82" s="7">
        <v>0</v>
      </c>
      <c r="D82" s="7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 t="shared" si="15"/>
        <v>0</v>
      </c>
    </row>
    <row r="83" spans="2:17" x14ac:dyDescent="0.25">
      <c r="B83" s="13" t="s">
        <v>89</v>
      </c>
      <c r="C83" s="7">
        <v>0</v>
      </c>
      <c r="D83" s="7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f t="shared" si="15"/>
        <v>0</v>
      </c>
    </row>
    <row r="84" spans="2:17" x14ac:dyDescent="0.25">
      <c r="B84" s="6" t="s">
        <v>90</v>
      </c>
      <c r="C84" s="7">
        <v>0</v>
      </c>
      <c r="D84" s="7">
        <v>0</v>
      </c>
      <c r="E84" s="8">
        <f>+E85+E88+E91</f>
        <v>0</v>
      </c>
      <c r="F84" s="9">
        <f>+F85+F88+F91</f>
        <v>0</v>
      </c>
      <c r="G84" s="9">
        <f>+G85+G88+G91</f>
        <v>0</v>
      </c>
      <c r="H84" s="9">
        <f>+H85+H88+H91</f>
        <v>0</v>
      </c>
      <c r="I84" s="9">
        <f t="shared" ref="I84:O84" si="16">+I85+I88+I91</f>
        <v>0</v>
      </c>
      <c r="J84" s="9">
        <f t="shared" si="16"/>
        <v>0</v>
      </c>
      <c r="K84" s="9">
        <f t="shared" si="16"/>
        <v>0</v>
      </c>
      <c r="L84" s="9">
        <f t="shared" si="16"/>
        <v>0</v>
      </c>
      <c r="M84" s="9">
        <f t="shared" si="16"/>
        <v>0</v>
      </c>
      <c r="N84" s="9">
        <f t="shared" si="16"/>
        <v>0</v>
      </c>
      <c r="O84" s="9">
        <f t="shared" si="16"/>
        <v>0</v>
      </c>
      <c r="P84" s="9">
        <f t="shared" ref="P84" si="17">+P85+P88+P91</f>
        <v>0</v>
      </c>
      <c r="Q84" s="8">
        <f t="shared" si="15"/>
        <v>0</v>
      </c>
    </row>
    <row r="85" spans="2:17" x14ac:dyDescent="0.25">
      <c r="B85" s="10" t="s">
        <v>91</v>
      </c>
      <c r="C85" s="7">
        <v>0</v>
      </c>
      <c r="D85" s="7">
        <v>0</v>
      </c>
      <c r="E85" s="11">
        <f>+SUM(E86:E87)</f>
        <v>0</v>
      </c>
      <c r="F85" s="16">
        <f>+SUM(F86:F87)</f>
        <v>0</v>
      </c>
      <c r="G85" s="16">
        <f>+SUM(G86:G87)</f>
        <v>0</v>
      </c>
      <c r="H85" s="16">
        <f>+SUM(H86:H87)</f>
        <v>0</v>
      </c>
      <c r="I85" s="16">
        <f t="shared" ref="I85:O85" si="18">+SUM(I86:I87)</f>
        <v>0</v>
      </c>
      <c r="J85" s="16">
        <f t="shared" si="18"/>
        <v>0</v>
      </c>
      <c r="K85" s="16">
        <f t="shared" si="18"/>
        <v>0</v>
      </c>
      <c r="L85" s="16">
        <f t="shared" si="18"/>
        <v>0</v>
      </c>
      <c r="M85" s="16">
        <f t="shared" si="18"/>
        <v>0</v>
      </c>
      <c r="N85" s="16">
        <f t="shared" si="18"/>
        <v>0</v>
      </c>
      <c r="O85" s="16">
        <f t="shared" si="18"/>
        <v>0</v>
      </c>
      <c r="P85" s="16">
        <f t="shared" ref="P85" si="19">+SUM(P86:P87)</f>
        <v>0</v>
      </c>
      <c r="Q85" s="11">
        <f t="shared" si="15"/>
        <v>0</v>
      </c>
    </row>
    <row r="86" spans="2:17" x14ac:dyDescent="0.25">
      <c r="B86" s="13" t="s">
        <v>92</v>
      </c>
      <c r="C86" s="7">
        <v>0</v>
      </c>
      <c r="D86" s="7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f t="shared" si="15"/>
        <v>0</v>
      </c>
    </row>
    <row r="87" spans="2:17" x14ac:dyDescent="0.25">
      <c r="B87" s="13" t="s">
        <v>93</v>
      </c>
      <c r="C87" s="7">
        <v>0</v>
      </c>
      <c r="D87" s="7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f t="shared" si="15"/>
        <v>0</v>
      </c>
    </row>
    <row r="88" spans="2:17" x14ac:dyDescent="0.25">
      <c r="B88" s="10" t="s">
        <v>94</v>
      </c>
      <c r="C88" s="7">
        <v>0</v>
      </c>
      <c r="D88" s="7">
        <v>0</v>
      </c>
      <c r="E88" s="11">
        <f>+SUM(E89:E90)</f>
        <v>0</v>
      </c>
      <c r="F88" s="16">
        <f>+SUM(F89:F90)</f>
        <v>0</v>
      </c>
      <c r="G88" s="16">
        <f>+SUM(G89:G90)</f>
        <v>0</v>
      </c>
      <c r="H88" s="16">
        <f>+SUM(H89:H90)</f>
        <v>0</v>
      </c>
      <c r="I88" s="16">
        <f t="shared" ref="I88:P88" si="20">+SUM(I89:I90)</f>
        <v>0</v>
      </c>
      <c r="J88" s="16">
        <f t="shared" si="20"/>
        <v>0</v>
      </c>
      <c r="K88" s="16">
        <f t="shared" si="20"/>
        <v>0</v>
      </c>
      <c r="L88" s="16">
        <f t="shared" si="20"/>
        <v>0</v>
      </c>
      <c r="M88" s="16">
        <f t="shared" si="20"/>
        <v>0</v>
      </c>
      <c r="N88" s="16">
        <f t="shared" si="20"/>
        <v>0</v>
      </c>
      <c r="O88" s="16">
        <f t="shared" si="20"/>
        <v>0</v>
      </c>
      <c r="P88" s="16">
        <f t="shared" si="20"/>
        <v>0</v>
      </c>
      <c r="Q88" s="11">
        <f t="shared" si="15"/>
        <v>0</v>
      </c>
    </row>
    <row r="89" spans="2:17" x14ac:dyDescent="0.25">
      <c r="B89" s="13" t="s">
        <v>95</v>
      </c>
      <c r="C89" s="7">
        <v>0</v>
      </c>
      <c r="D89" s="7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f t="shared" si="15"/>
        <v>0</v>
      </c>
    </row>
    <row r="90" spans="2:17" x14ac:dyDescent="0.25">
      <c r="B90" s="13" t="s">
        <v>96</v>
      </c>
      <c r="C90" s="7">
        <v>0</v>
      </c>
      <c r="D90" s="7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f t="shared" si="15"/>
        <v>0</v>
      </c>
    </row>
    <row r="91" spans="2:17" x14ac:dyDescent="0.25">
      <c r="B91" s="10" t="s">
        <v>97</v>
      </c>
      <c r="C91" s="7">
        <v>0</v>
      </c>
      <c r="D91" s="7">
        <v>0</v>
      </c>
      <c r="E91" s="19">
        <f>+SUM(E92)</f>
        <v>0</v>
      </c>
      <c r="F91" s="16">
        <f>+SUM(F92)</f>
        <v>0</v>
      </c>
      <c r="G91" s="16">
        <f>+SUM(G92)</f>
        <v>0</v>
      </c>
      <c r="H91" s="16">
        <f>+SUM(H92)</f>
        <v>0</v>
      </c>
      <c r="I91" s="16">
        <f t="shared" ref="I91:P91" si="21">+SUM(I92)</f>
        <v>0</v>
      </c>
      <c r="J91" s="16">
        <f t="shared" si="21"/>
        <v>0</v>
      </c>
      <c r="K91" s="16">
        <f t="shared" si="21"/>
        <v>0</v>
      </c>
      <c r="L91" s="16">
        <f t="shared" si="21"/>
        <v>0</v>
      </c>
      <c r="M91" s="16">
        <f t="shared" si="21"/>
        <v>0</v>
      </c>
      <c r="N91" s="16">
        <f t="shared" si="21"/>
        <v>0</v>
      </c>
      <c r="O91" s="16">
        <f t="shared" si="21"/>
        <v>0</v>
      </c>
      <c r="P91" s="16">
        <f t="shared" si="21"/>
        <v>0</v>
      </c>
      <c r="Q91" s="11">
        <f t="shared" si="15"/>
        <v>0</v>
      </c>
    </row>
    <row r="92" spans="2:17" ht="15.75" thickBot="1" x14ac:dyDescent="0.3">
      <c r="B92" s="13" t="s">
        <v>98</v>
      </c>
      <c r="C92" s="7">
        <v>0</v>
      </c>
      <c r="D92" s="7">
        <v>0</v>
      </c>
      <c r="E92" s="14">
        <v>0</v>
      </c>
      <c r="F92" s="14">
        <v>0</v>
      </c>
      <c r="G92" s="14">
        <v>0</v>
      </c>
      <c r="H92" s="14">
        <v>0</v>
      </c>
      <c r="I92" s="17"/>
      <c r="J92" s="17"/>
      <c r="K92" s="18"/>
      <c r="L92" s="17"/>
      <c r="M92" s="17"/>
      <c r="N92" s="18"/>
      <c r="O92" s="17"/>
      <c r="P92" s="17"/>
      <c r="Q92" s="14">
        <f t="shared" si="15"/>
        <v>0</v>
      </c>
    </row>
    <row r="93" spans="2:17" ht="15.75" thickTop="1" x14ac:dyDescent="0.25">
      <c r="B93" s="6" t="s">
        <v>99</v>
      </c>
      <c r="C93" s="7">
        <v>13772224962</v>
      </c>
      <c r="D93" s="7">
        <v>498832438</v>
      </c>
      <c r="E93" s="20">
        <f t="shared" ref="E93:P93" si="22">+E13</f>
        <v>559848065.21000004</v>
      </c>
      <c r="F93" s="21">
        <f t="shared" si="22"/>
        <v>1585230502.4400001</v>
      </c>
      <c r="G93" s="21">
        <f t="shared" si="22"/>
        <v>1239297640.0700002</v>
      </c>
      <c r="H93" s="21">
        <f t="shared" si="22"/>
        <v>1968674331.7</v>
      </c>
      <c r="I93" s="21">
        <f t="shared" si="22"/>
        <v>2097695918.21</v>
      </c>
      <c r="J93" s="21">
        <f t="shared" si="22"/>
        <v>1360522286.6599998</v>
      </c>
      <c r="K93" s="20">
        <f t="shared" si="22"/>
        <v>710661522.46000004</v>
      </c>
      <c r="L93" s="21">
        <f t="shared" si="22"/>
        <v>1057075416.8100001</v>
      </c>
      <c r="M93" s="21">
        <f t="shared" si="22"/>
        <v>2493592620.1100001</v>
      </c>
      <c r="N93" s="20">
        <f t="shared" si="22"/>
        <v>2314740186.8000002</v>
      </c>
      <c r="O93" s="21">
        <f t="shared" si="22"/>
        <v>1665555265.2399998</v>
      </c>
      <c r="P93" s="21">
        <f t="shared" si="22"/>
        <v>2836332541.8299999</v>
      </c>
      <c r="Q93" s="20">
        <f t="shared" ref="Q93" si="23">SUM(E93:P93)</f>
        <v>19889226297.540001</v>
      </c>
    </row>
    <row r="95" spans="2:17" ht="15.75" thickBot="1" x14ac:dyDescent="0.3"/>
    <row r="96" spans="2:17" ht="15.75" thickBot="1" x14ac:dyDescent="0.3">
      <c r="B96" s="22" t="s">
        <v>100</v>
      </c>
    </row>
    <row r="97" spans="2:2" ht="31.5" customHeight="1" thickBot="1" x14ac:dyDescent="0.3">
      <c r="B97" s="23" t="s">
        <v>101</v>
      </c>
    </row>
    <row r="98" spans="2:2" ht="21" customHeight="1" x14ac:dyDescent="0.25">
      <c r="B98" s="33" t="s">
        <v>102</v>
      </c>
    </row>
    <row r="99" spans="2:2" ht="22.5" customHeight="1" thickBot="1" x14ac:dyDescent="0.3">
      <c r="B99" s="34"/>
    </row>
    <row r="100" spans="2:2" ht="15.75" thickBot="1" x14ac:dyDescent="0.3">
      <c r="B100" s="26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28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7" ma:contentTypeDescription="Crear nuevo documento." ma:contentTypeScope="" ma:versionID="145e8029fba2b2f2498c36eb86f4faa5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6beac6e0608dcf6ad12754d5b4a22416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64F62-D833-4231-B69F-D05D4CA205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F39887-EE3E-4532-885A-4372FAD58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Ejec.presu.dic.2024</vt:lpstr>
      <vt:lpstr>Ejec.presu.dic.2024!Títulos_a_imprimir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2024-12-02T15:14:11Z</cp:lastPrinted>
  <dcterms:created xsi:type="dcterms:W3CDTF">2024-03-20T15:44:44Z</dcterms:created>
  <dcterms:modified xsi:type="dcterms:W3CDTF">2025-01-13T12:27:23Z</dcterms:modified>
</cp:coreProperties>
</file>