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esktop\C\17-02-2023\"/>
    </mc:Choice>
  </mc:AlternateContent>
  <xr:revisionPtr revIDLastSave="0" documentId="8_{73B1600B-7670-4D9F-BAF7-A3D8CC8131C3}" xr6:coauthVersionLast="47" xr6:coauthVersionMax="47" xr10:uidLastSave="{00000000-0000-0000-0000-000000000000}"/>
  <bookViews>
    <workbookView xWindow="-120" yWindow="480" windowWidth="29040" windowHeight="15840" xr2:uid="{686F5CD2-550E-45D4-89FD-F97F5684272A}"/>
  </bookViews>
  <sheets>
    <sheet name="INDICATIVA ANUAL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H18" i="1"/>
  <c r="G18" i="1"/>
  <c r="N17" i="1"/>
  <c r="M17" i="1"/>
  <c r="L17" i="1"/>
  <c r="K17" i="1"/>
  <c r="J17" i="1"/>
  <c r="I17" i="1"/>
  <c r="H17" i="1"/>
  <c r="G17" i="1"/>
  <c r="N16" i="1"/>
  <c r="M16" i="1"/>
  <c r="L16" i="1"/>
  <c r="K16" i="1"/>
  <c r="J16" i="1"/>
  <c r="I16" i="1"/>
  <c r="H16" i="1"/>
  <c r="G16" i="1"/>
</calcChain>
</file>

<file path=xl/sharedStrings.xml><?xml version="1.0" encoding="utf-8"?>
<sst xmlns="http://schemas.openxmlformats.org/spreadsheetml/2006/main" count="47" uniqueCount="36">
  <si>
    <t>Capítulo</t>
  </si>
  <si>
    <t>0223</t>
  </si>
  <si>
    <t>MINISTERIO DE LA VIVIENDA, HABITAT Y EDIFICACIONES (MIVHED)</t>
  </si>
  <si>
    <t>Subcapítulo</t>
  </si>
  <si>
    <t>01</t>
  </si>
  <si>
    <t>Unidad Ejecutora</t>
  </si>
  <si>
    <t>0001</t>
  </si>
  <si>
    <t>Programación Física y Financiera Anual</t>
  </si>
  <si>
    <t>PROGRAMA</t>
  </si>
  <si>
    <t>PRODUCTOS</t>
  </si>
  <si>
    <t>BENEFICIARIO</t>
  </si>
  <si>
    <t xml:space="preserve">UNIDAD DE MEDIDA </t>
  </si>
  <si>
    <t>Presupuesto  Formulado 2023</t>
  </si>
  <si>
    <t>Meta Formulada 2023</t>
  </si>
  <si>
    <t>1er. Trimestre 
enero-marzo</t>
  </si>
  <si>
    <t>2do. Trimestre 
abril-junio</t>
  </si>
  <si>
    <t>3er. Trimestre 
julio-septiembre</t>
  </si>
  <si>
    <t xml:space="preserve">Programación Física </t>
  </si>
  <si>
    <t>Programación Financiera</t>
  </si>
  <si>
    <t>Programa presupuestario según la estructura programática</t>
  </si>
  <si>
    <t>Bien o servicio que entrega la institución. Se identifica en la estructura programática.</t>
  </si>
  <si>
    <t>Usuarios que están siendo o han sido favorecidos con el bien o servicio. Se identifica en la ficha del producto como un atributo.</t>
  </si>
  <si>
    <t>Es un enunciado que determina una medida sobre el nivel del logro en el resultado, entrega de productos y/o
realización de actividades. Se identifica en la ficha del producto como un atributo.</t>
  </si>
  <si>
    <t>Monto presupuestario formulado para el producto</t>
  </si>
  <si>
    <t>Meta física formulada para el producto</t>
  </si>
  <si>
    <t>11- Desarrollo de la Vivienda y el Hábitat</t>
  </si>
  <si>
    <t>6762- Familias vulnerables reciben asistencias y mejoramiento habitacional</t>
  </si>
  <si>
    <t>Familias vulnerabes con viviendas en condiciones de recuperabilidad estructural</t>
  </si>
  <si>
    <t xml:space="preserve">Cantidad de viviendas mejoradas por componentes (techo, pared, piso)  </t>
  </si>
  <si>
    <t>6763- Familias acceden a viviendas sociales de bajo costo</t>
  </si>
  <si>
    <t>Familias vulnerables sin techo digno</t>
  </si>
  <si>
    <t>Cantidad de viviendas sociales de bajo costo construidas para familias en vulnerabilidad</t>
  </si>
  <si>
    <t>Familias acceden a viviendas sociales con precio descontado</t>
  </si>
  <si>
    <t>Cantidad de viviendas sociales descontadas otorgadas a familias vulnerables</t>
  </si>
  <si>
    <t xml:space="preserve">  4to.Trimestre  
octubre-diciembre</t>
  </si>
  <si>
    <t xml:space="preserve">DETALLE FORMULACIÓN 2023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</si>
</sst>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</font>
    <font>
      <sz val="12"/>
      <color theme="0"/>
      <name val="Calibri"/>
      <family val="2"/>
    </font>
    <font>
      <sz val="9"/>
      <name val="Calibri"/>
      <family val="2"/>
    </font>
    <font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4" fillId="2" borderId="0" xfId="2" applyFont="1" applyFill="1" applyAlignment="1">
      <alignment horizontal="center"/>
    </xf>
    <xf numFmtId="0" fontId="0" fillId="2" borderId="0" xfId="0" applyFill="1"/>
    <xf numFmtId="0" fontId="5" fillId="2" borderId="0" xfId="2" applyFont="1" applyFill="1" applyAlignment="1">
      <alignment horizontal="center"/>
    </xf>
    <xf numFmtId="0" fontId="3" fillId="2" borderId="0" xfId="2" applyFill="1"/>
    <xf numFmtId="0" fontId="2" fillId="2" borderId="0" xfId="2" applyFont="1" applyFill="1" applyAlignment="1">
      <alignment horizontal="left"/>
    </xf>
    <xf numFmtId="49" fontId="3" fillId="2" borderId="0" xfId="2" applyNumberFormat="1" applyFill="1"/>
    <xf numFmtId="0" fontId="3" fillId="2" borderId="0" xfId="2" applyFill="1" applyAlignment="1">
      <alignment horizontal="center"/>
    </xf>
    <xf numFmtId="0" fontId="6" fillId="2" borderId="0" xfId="2" applyFont="1" applyFill="1"/>
    <xf numFmtId="0" fontId="6" fillId="2" borderId="0" xfId="2" applyFont="1" applyFill="1" applyAlignment="1">
      <alignment wrapText="1"/>
    </xf>
    <xf numFmtId="3" fontId="6" fillId="2" borderId="0" xfId="2" applyNumberFormat="1" applyFont="1" applyFill="1" applyAlignment="1">
      <alignment horizontal="center" vertical="center"/>
    </xf>
    <xf numFmtId="0" fontId="8" fillId="5" borderId="19" xfId="2" applyFont="1" applyFill="1" applyBorder="1" applyAlignment="1">
      <alignment horizontal="center" wrapText="1"/>
    </xf>
    <xf numFmtId="0" fontId="8" fillId="5" borderId="18" xfId="2" applyFont="1" applyFill="1" applyBorder="1" applyAlignment="1">
      <alignment horizontal="left" wrapText="1"/>
    </xf>
    <xf numFmtId="0" fontId="8" fillId="0" borderId="20" xfId="2" applyFont="1" applyBorder="1" applyAlignment="1">
      <alignment horizontal="left" vertical="center" wrapText="1"/>
    </xf>
    <xf numFmtId="3" fontId="8" fillId="0" borderId="23" xfId="2" applyNumberFormat="1" applyFont="1" applyBorder="1" applyAlignment="1">
      <alignment horizontal="center" vertical="center"/>
    </xf>
    <xf numFmtId="3" fontId="8" fillId="0" borderId="24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left"/>
    </xf>
    <xf numFmtId="49" fontId="10" fillId="0" borderId="1" xfId="2" applyNumberFormat="1" applyFont="1" applyBorder="1" applyAlignment="1">
      <alignment horizontal="center"/>
    </xf>
    <xf numFmtId="0" fontId="8" fillId="5" borderId="18" xfId="2" applyFont="1" applyFill="1" applyBorder="1" applyAlignment="1">
      <alignment horizontal="center" vertical="center" wrapText="1"/>
    </xf>
    <xf numFmtId="3" fontId="8" fillId="0" borderId="1" xfId="2" applyNumberFormat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3" fontId="8" fillId="0" borderId="21" xfId="2" applyNumberFormat="1" applyFont="1" applyBorder="1" applyAlignment="1">
      <alignment horizontal="center" vertical="center"/>
    </xf>
    <xf numFmtId="43" fontId="8" fillId="0" borderId="23" xfId="1" applyFont="1" applyBorder="1" applyAlignment="1">
      <alignment horizontal="center" vertical="center"/>
    </xf>
    <xf numFmtId="0" fontId="8" fillId="0" borderId="22" xfId="2" applyFont="1" applyBorder="1" applyAlignment="1">
      <alignment horizontal="left" vertical="center" wrapText="1"/>
    </xf>
    <xf numFmtId="0" fontId="4" fillId="2" borderId="0" xfId="2" applyFont="1" applyFill="1" applyAlignment="1">
      <alignment horizontal="center"/>
    </xf>
    <xf numFmtId="0" fontId="11" fillId="0" borderId="2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8" fillId="5" borderId="17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7" fillId="3" borderId="5" xfId="2" applyFont="1" applyFill="1" applyBorder="1" applyAlignment="1">
      <alignment horizontal="center" vertical="top" wrapText="1"/>
    </xf>
    <xf numFmtId="0" fontId="7" fillId="3" borderId="6" xfId="2" applyFont="1" applyFill="1" applyBorder="1" applyAlignment="1">
      <alignment horizontal="center" vertical="top" wrapText="1"/>
    </xf>
    <xf numFmtId="0" fontId="7" fillId="3" borderId="7" xfId="2" applyFont="1" applyFill="1" applyBorder="1" applyAlignment="1">
      <alignment horizontal="center" vertical="top" wrapText="1"/>
    </xf>
    <xf numFmtId="0" fontId="7" fillId="3" borderId="5" xfId="2" applyFont="1" applyFill="1" applyBorder="1" applyAlignment="1">
      <alignment horizontal="center" vertical="top"/>
    </xf>
    <xf numFmtId="0" fontId="7" fillId="3" borderId="6" xfId="2" applyFont="1" applyFill="1" applyBorder="1" applyAlignment="1">
      <alignment horizontal="center" vertical="top"/>
    </xf>
    <xf numFmtId="0" fontId="7" fillId="3" borderId="7" xfId="2" applyFont="1" applyFill="1" applyBorder="1" applyAlignment="1">
      <alignment horizontal="center" vertical="top"/>
    </xf>
    <xf numFmtId="0" fontId="12" fillId="4" borderId="8" xfId="2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center" vertical="center" wrapText="1"/>
    </xf>
    <xf numFmtId="0" fontId="12" fillId="4" borderId="10" xfId="2" applyFont="1" applyFill="1" applyBorder="1" applyAlignment="1">
      <alignment horizontal="center" vertical="center" wrapText="1"/>
    </xf>
    <xf numFmtId="0" fontId="12" fillId="4" borderId="11" xfId="2" applyFont="1" applyFill="1" applyBorder="1" applyAlignment="1">
      <alignment horizontal="center" vertical="center" wrapText="1"/>
    </xf>
    <xf numFmtId="3" fontId="12" fillId="4" borderId="11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2" fillId="4" borderId="7" xfId="2" applyFont="1" applyFill="1" applyBorder="1" applyAlignment="1">
      <alignment horizontal="center" vertical="center" wrapText="1"/>
    </xf>
    <xf numFmtId="0" fontId="12" fillId="4" borderId="12" xfId="2" applyFont="1" applyFill="1" applyBorder="1" applyAlignment="1">
      <alignment horizontal="center" vertical="center" wrapText="1"/>
    </xf>
    <xf numFmtId="0" fontId="12" fillId="4" borderId="13" xfId="2" applyFont="1" applyFill="1" applyBorder="1" applyAlignment="1">
      <alignment horizontal="center" vertical="center" wrapText="1"/>
    </xf>
    <xf numFmtId="0" fontId="12" fillId="4" borderId="14" xfId="2" applyFont="1" applyFill="1" applyBorder="1" applyAlignment="1">
      <alignment horizontal="center" vertical="center" wrapText="1"/>
    </xf>
    <xf numFmtId="0" fontId="12" fillId="4" borderId="15" xfId="2" applyFont="1" applyFill="1" applyBorder="1" applyAlignment="1">
      <alignment horizontal="center" vertical="center" wrapText="1"/>
    </xf>
    <xf numFmtId="3" fontId="12" fillId="4" borderId="15" xfId="2" applyNumberFormat="1" applyFont="1" applyFill="1" applyBorder="1" applyAlignment="1">
      <alignment horizontal="center" vertical="center" wrapText="1"/>
    </xf>
    <xf numFmtId="0" fontId="12" fillId="4" borderId="16" xfId="2" applyFont="1" applyFill="1" applyBorder="1" applyAlignment="1">
      <alignment horizontal="center" wrapText="1"/>
    </xf>
    <xf numFmtId="0" fontId="12" fillId="4" borderId="7" xfId="2" applyFont="1" applyFill="1" applyBorder="1" applyAlignment="1">
      <alignment horizontal="center" wrapText="1"/>
    </xf>
    <xf numFmtId="0" fontId="12" fillId="4" borderId="16" xfId="2" applyFont="1" applyFill="1" applyBorder="1" applyAlignment="1">
      <alignment horizontal="center" vertical="top" wrapText="1"/>
    </xf>
    <xf numFmtId="0" fontId="12" fillId="4" borderId="7" xfId="2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7F61B8B3-C6D9-4163-BF5A-3CE62A6ECE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</xdr:colOff>
      <xdr:row>1</xdr:row>
      <xdr:rowOff>54429</xdr:rowOff>
    </xdr:from>
    <xdr:to>
      <xdr:col>0</xdr:col>
      <xdr:colOff>1738208</xdr:colOff>
      <xdr:row>5</xdr:row>
      <xdr:rowOff>106136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B593FC-FE22-4584-8994-55DA58315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" y="254454"/>
          <a:ext cx="1729363" cy="8137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BE364-91FB-4915-A93D-67540434FDAE}">
  <dimension ref="A1:N18"/>
  <sheetViews>
    <sheetView tabSelected="1" zoomScale="73" zoomScaleNormal="73" workbookViewId="0">
      <selection activeCell="C24" sqref="C24"/>
    </sheetView>
  </sheetViews>
  <sheetFormatPr defaultRowHeight="15" x14ac:dyDescent="0.25"/>
  <cols>
    <col min="1" max="1" width="33.140625" customWidth="1"/>
    <col min="2" max="2" width="30.7109375" customWidth="1"/>
    <col min="3" max="3" width="34.7109375" customWidth="1"/>
    <col min="4" max="4" width="46.5703125" customWidth="1"/>
    <col min="5" max="5" width="32.85546875" customWidth="1"/>
    <col min="6" max="6" width="25.7109375" customWidth="1"/>
    <col min="7" max="7" width="21" customWidth="1"/>
    <col min="8" max="8" width="20.5703125" customWidth="1"/>
    <col min="9" max="9" width="20.28515625" customWidth="1"/>
    <col min="10" max="10" width="19.85546875" customWidth="1"/>
    <col min="11" max="11" width="22.5703125" customWidth="1"/>
    <col min="12" max="12" width="15.85546875" customWidth="1"/>
    <col min="13" max="13" width="17.42578125" customWidth="1"/>
    <col min="14" max="14" width="15.85546875" customWidth="1"/>
  </cols>
  <sheetData>
    <row r="1" spans="1:14" ht="15.75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ht="15.75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15.75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5.7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15.75" x14ac:dyDescent="0.25">
      <c r="A7" s="16" t="s">
        <v>0</v>
      </c>
      <c r="B7" s="17" t="s">
        <v>1</v>
      </c>
      <c r="C7" s="25" t="s">
        <v>2</v>
      </c>
      <c r="D7" s="26"/>
      <c r="E7" s="26"/>
      <c r="F7" s="27"/>
      <c r="G7" s="2"/>
      <c r="H7" s="2"/>
      <c r="I7" s="2"/>
      <c r="J7" s="3"/>
      <c r="K7" s="3"/>
      <c r="L7" s="3"/>
      <c r="M7" s="3"/>
      <c r="N7" s="3"/>
    </row>
    <row r="8" spans="1:14" ht="15.75" x14ac:dyDescent="0.25">
      <c r="A8" s="16" t="s">
        <v>3</v>
      </c>
      <c r="B8" s="17" t="s">
        <v>4</v>
      </c>
      <c r="C8" s="25" t="s">
        <v>2</v>
      </c>
      <c r="D8" s="26"/>
      <c r="E8" s="26"/>
      <c r="F8" s="27"/>
      <c r="G8" s="4"/>
      <c r="H8" s="4"/>
      <c r="I8" s="4"/>
      <c r="J8" s="3"/>
      <c r="K8" s="3"/>
      <c r="L8" s="3"/>
      <c r="M8" s="3"/>
      <c r="N8" s="3"/>
    </row>
    <row r="9" spans="1:14" ht="15.75" x14ac:dyDescent="0.25">
      <c r="A9" s="16" t="s">
        <v>5</v>
      </c>
      <c r="B9" s="17" t="s">
        <v>6</v>
      </c>
      <c r="C9" s="25" t="s">
        <v>2</v>
      </c>
      <c r="D9" s="26"/>
      <c r="E9" s="26"/>
      <c r="F9" s="27"/>
      <c r="G9" s="4"/>
      <c r="H9" s="4"/>
      <c r="I9" s="4"/>
      <c r="J9" s="3"/>
      <c r="K9" s="3"/>
      <c r="L9" s="3"/>
      <c r="M9" s="3"/>
      <c r="N9" s="3"/>
    </row>
    <row r="10" spans="1:14" ht="15.75" x14ac:dyDescent="0.25">
      <c r="A10" s="5"/>
      <c r="B10" s="6"/>
      <c r="C10" s="7"/>
      <c r="D10" s="7"/>
      <c r="E10" s="7"/>
      <c r="F10" s="7"/>
      <c r="G10" s="7"/>
      <c r="H10" s="7"/>
      <c r="I10" s="7"/>
      <c r="J10" s="3"/>
      <c r="K10" s="3"/>
      <c r="L10" s="3"/>
      <c r="M10" s="3"/>
      <c r="N10" s="3"/>
    </row>
    <row r="11" spans="1:14" ht="15.75" thickBot="1" x14ac:dyDescent="0.3">
      <c r="A11" s="8"/>
      <c r="B11" s="9"/>
      <c r="C11" s="8"/>
      <c r="D11" s="9"/>
      <c r="E11" s="8"/>
      <c r="F11" s="10"/>
      <c r="G11" s="8"/>
      <c r="H11" s="8"/>
      <c r="I11" s="8"/>
      <c r="J11" s="8"/>
      <c r="K11" s="8"/>
      <c r="L11" s="8"/>
      <c r="M11" s="8"/>
      <c r="N11" s="8"/>
    </row>
    <row r="12" spans="1:14" ht="26.25" customHeight="1" thickBot="1" x14ac:dyDescent="0.3">
      <c r="A12" s="31" t="s">
        <v>35</v>
      </c>
      <c r="B12" s="32"/>
      <c r="C12" s="32"/>
      <c r="D12" s="32"/>
      <c r="E12" s="32"/>
      <c r="F12" s="33"/>
      <c r="G12" s="34" t="s">
        <v>7</v>
      </c>
      <c r="H12" s="35"/>
      <c r="I12" s="35"/>
      <c r="J12" s="35"/>
      <c r="K12" s="35"/>
      <c r="L12" s="35"/>
      <c r="M12" s="35"/>
      <c r="N12" s="36"/>
    </row>
    <row r="13" spans="1:14" ht="39" customHeight="1" thickBot="1" x14ac:dyDescent="0.3">
      <c r="A13" s="37" t="s">
        <v>8</v>
      </c>
      <c r="B13" s="38" t="s">
        <v>9</v>
      </c>
      <c r="C13" s="39" t="s">
        <v>10</v>
      </c>
      <c r="D13" s="40" t="s">
        <v>11</v>
      </c>
      <c r="E13" s="40" t="s">
        <v>12</v>
      </c>
      <c r="F13" s="41" t="s">
        <v>13</v>
      </c>
      <c r="G13" s="42" t="s">
        <v>14</v>
      </c>
      <c r="H13" s="43"/>
      <c r="I13" s="42" t="s">
        <v>15</v>
      </c>
      <c r="J13" s="43"/>
      <c r="K13" s="42" t="s">
        <v>16</v>
      </c>
      <c r="L13" s="43"/>
      <c r="M13" s="42" t="s">
        <v>34</v>
      </c>
      <c r="N13" s="43"/>
    </row>
    <row r="14" spans="1:14" ht="32.25" customHeight="1" thickBot="1" x14ac:dyDescent="0.3">
      <c r="A14" s="44"/>
      <c r="B14" s="45"/>
      <c r="C14" s="46"/>
      <c r="D14" s="47"/>
      <c r="E14" s="47"/>
      <c r="F14" s="48"/>
      <c r="G14" s="49" t="s">
        <v>17</v>
      </c>
      <c r="H14" s="50" t="s">
        <v>18</v>
      </c>
      <c r="I14" s="49" t="s">
        <v>17</v>
      </c>
      <c r="J14" s="50" t="s">
        <v>18</v>
      </c>
      <c r="K14" s="49" t="s">
        <v>17</v>
      </c>
      <c r="L14" s="52" t="s">
        <v>18</v>
      </c>
      <c r="M14" s="51" t="s">
        <v>17</v>
      </c>
      <c r="N14" s="52" t="s">
        <v>18</v>
      </c>
    </row>
    <row r="15" spans="1:14" ht="80.25" customHeight="1" x14ac:dyDescent="0.25">
      <c r="A15" s="28" t="s">
        <v>19</v>
      </c>
      <c r="B15" s="18" t="s">
        <v>20</v>
      </c>
      <c r="C15" s="18" t="s">
        <v>21</v>
      </c>
      <c r="D15" s="18" t="s">
        <v>22</v>
      </c>
      <c r="E15" s="18" t="s">
        <v>23</v>
      </c>
      <c r="F15" s="18" t="s">
        <v>24</v>
      </c>
      <c r="G15" s="12"/>
      <c r="H15" s="12"/>
      <c r="I15" s="12"/>
      <c r="J15" s="12"/>
      <c r="K15" s="12"/>
      <c r="L15" s="12"/>
      <c r="M15" s="18"/>
      <c r="N15" s="11"/>
    </row>
    <row r="16" spans="1:14" ht="99" customHeight="1" x14ac:dyDescent="0.25">
      <c r="A16" s="13" t="s">
        <v>25</v>
      </c>
      <c r="B16" s="29" t="s">
        <v>26</v>
      </c>
      <c r="C16" s="29" t="s">
        <v>27</v>
      </c>
      <c r="D16" s="29" t="s">
        <v>28</v>
      </c>
      <c r="E16" s="20">
        <v>1393173657</v>
      </c>
      <c r="F16" s="19">
        <v>5828</v>
      </c>
      <c r="G16" s="19">
        <f>+F16*0.32</f>
        <v>1864.96</v>
      </c>
      <c r="H16" s="19">
        <f>+E16*0.32</f>
        <v>445815570.24000001</v>
      </c>
      <c r="I16" s="19">
        <f>+F16*0.23</f>
        <v>1340.44</v>
      </c>
      <c r="J16" s="19">
        <f>+E16*0.23</f>
        <v>320429941.11000001</v>
      </c>
      <c r="K16" s="19">
        <f>+F16*0.27</f>
        <v>1573.5600000000002</v>
      </c>
      <c r="L16" s="19">
        <f>+E16*0.27</f>
        <v>376156887.39000005</v>
      </c>
      <c r="M16" s="19">
        <f>+F16*0.18</f>
        <v>1049.04</v>
      </c>
      <c r="N16" s="21">
        <f>+E16*0.18</f>
        <v>250771258.25999999</v>
      </c>
    </row>
    <row r="17" spans="1:14" ht="83.25" customHeight="1" x14ac:dyDescent="0.25">
      <c r="A17" s="13" t="s">
        <v>25</v>
      </c>
      <c r="B17" s="29" t="s">
        <v>29</v>
      </c>
      <c r="C17" s="29" t="s">
        <v>30</v>
      </c>
      <c r="D17" s="29" t="s">
        <v>31</v>
      </c>
      <c r="E17" s="20">
        <v>3740370875</v>
      </c>
      <c r="F17" s="19">
        <v>5360</v>
      </c>
      <c r="G17" s="19">
        <f>+F17*0.5</f>
        <v>2680</v>
      </c>
      <c r="H17" s="19">
        <f>+E17*0.53</f>
        <v>1982396563.75</v>
      </c>
      <c r="I17" s="19">
        <f>+F17*0.2</f>
        <v>1072</v>
      </c>
      <c r="J17" s="19">
        <f>+E17*0.21</f>
        <v>785477883.75</v>
      </c>
      <c r="K17" s="19">
        <f>+F17*0.2</f>
        <v>1072</v>
      </c>
      <c r="L17" s="19">
        <f>+E17*0.19</f>
        <v>710670466.25</v>
      </c>
      <c r="M17" s="19">
        <f>+F17*0.1</f>
        <v>536</v>
      </c>
      <c r="N17" s="21">
        <f>+E17*0.07</f>
        <v>261825961.25000003</v>
      </c>
    </row>
    <row r="18" spans="1:14" ht="85.5" customHeight="1" thickBot="1" x14ac:dyDescent="0.3">
      <c r="A18" s="23" t="s">
        <v>25</v>
      </c>
      <c r="B18" s="30" t="s">
        <v>32</v>
      </c>
      <c r="C18" s="30" t="s">
        <v>30</v>
      </c>
      <c r="D18" s="30" t="s">
        <v>33</v>
      </c>
      <c r="E18" s="22">
        <v>341868830</v>
      </c>
      <c r="F18" s="14">
        <v>108</v>
      </c>
      <c r="G18" s="14">
        <f>+F18*0.24</f>
        <v>25.919999999999998</v>
      </c>
      <c r="H18" s="14">
        <f>+E18*0.24</f>
        <v>82048519.200000003</v>
      </c>
      <c r="I18" s="14">
        <v>36</v>
      </c>
      <c r="J18" s="14">
        <f>+E18*0.33</f>
        <v>112816713.90000001</v>
      </c>
      <c r="K18" s="14">
        <f>+F18*0.28</f>
        <v>30.240000000000002</v>
      </c>
      <c r="L18" s="14">
        <f>+E18*0.28</f>
        <v>95723272.400000006</v>
      </c>
      <c r="M18" s="14">
        <f>+F18*0.15</f>
        <v>16.2</v>
      </c>
      <c r="N18" s="15">
        <f>+E18*0.15</f>
        <v>51280324.5</v>
      </c>
    </row>
  </sheetData>
  <mergeCells count="18">
    <mergeCell ref="C9:F9"/>
    <mergeCell ref="A1:N1"/>
    <mergeCell ref="A2:N2"/>
    <mergeCell ref="A3:N3"/>
    <mergeCell ref="C7:F7"/>
    <mergeCell ref="C8:F8"/>
    <mergeCell ref="K13:L13"/>
    <mergeCell ref="M13:N13"/>
    <mergeCell ref="A12:F12"/>
    <mergeCell ref="G12:N12"/>
    <mergeCell ref="A13:A14"/>
    <mergeCell ref="B13:B14"/>
    <mergeCell ref="C13:C14"/>
    <mergeCell ref="D13:D14"/>
    <mergeCell ref="E13:E14"/>
    <mergeCell ref="F13:F14"/>
    <mergeCell ref="G13:H13"/>
    <mergeCell ref="I13:J13"/>
  </mergeCells>
  <dataValidations count="6">
    <dataValidation allowBlank="1" showInputMessage="1" showErrorMessage="1" prompt="Registrar denominación de la Unidad Ejecutora" sqref="G9:I10 C10:F10" xr:uid="{79A30544-A132-41D8-ABE6-1842E7D26E2D}"/>
    <dataValidation allowBlank="1" showInputMessage="1" showErrorMessage="1" prompt="Registrar denominación del Subcapítulo" sqref="G8:I8" xr:uid="{C33E88FC-9E71-4380-9612-A545C9AC4005}"/>
    <dataValidation allowBlank="1" showInputMessage="1" showErrorMessage="1" prompt="Registrar denominación del Capítulo" sqref="G7:I7 C7:C9" xr:uid="{8650E782-4323-4142-95F5-4223884F2AF0}"/>
    <dataValidation allowBlank="1" showInputMessage="1" showErrorMessage="1" prompt="Registrar código de la Unidad Ejecutora" sqref="B9:B10" xr:uid="{8307E784-5CD0-4693-A525-03E4F427B506}"/>
    <dataValidation allowBlank="1" showInputMessage="1" showErrorMessage="1" prompt="Registrar código del subcapítulo" sqref="B8" xr:uid="{41334A3C-C392-4616-822F-EFEFCD3BBE1B}"/>
    <dataValidation allowBlank="1" showInputMessage="1" showErrorMessage="1" prompt="Registrar código del Capítulo" sqref="B7" xr:uid="{F9278127-335F-41D3-8B0D-3CC7ED0EA90E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INDICATIVA ANUAL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Yonuery De La Cruz Espinosa</dc:creator>
  <cp:lastModifiedBy>Yonuery De La Cruz Espinosa</cp:lastModifiedBy>
  <dcterms:created xsi:type="dcterms:W3CDTF">2023-02-14T16:50:52Z</dcterms:created>
  <dcterms:modified xsi:type="dcterms:W3CDTF">2023-02-17T14:47:35Z</dcterms:modified>
</cp:coreProperties>
</file>