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"/>
    </mc:Choice>
  </mc:AlternateContent>
  <xr:revisionPtr revIDLastSave="3" documentId="8_{65D4B0CF-21FD-460D-B64A-3D122183FBDB}" xr6:coauthVersionLast="47" xr6:coauthVersionMax="47" xr10:uidLastSave="{E682E20F-B2DF-4584-8690-414FF0103A21}"/>
  <bookViews>
    <workbookView xWindow="-120" yWindow="-120" windowWidth="29040" windowHeight="15720" xr2:uid="{77046610-3207-4122-AF08-5769BA862109}"/>
  </bookViews>
  <sheets>
    <sheet name="Ejec. pres. abril 2026 " sheetId="2" r:id="rId1"/>
  </sheets>
  <definedNames>
    <definedName name="_xlnm.Print_Area" localSheetId="0">'Ejec. pres. abril 2026 '!$A$1:$R$106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I90" i="2"/>
  <c r="Q89" i="2"/>
  <c r="H88" i="2"/>
  <c r="G88" i="2"/>
  <c r="F88" i="2"/>
  <c r="E88" i="2"/>
  <c r="Q88" i="2" s="1"/>
  <c r="Q87" i="2"/>
  <c r="Q86" i="2"/>
  <c r="H85" i="2"/>
  <c r="G85" i="2"/>
  <c r="F85" i="2"/>
  <c r="Q85" i="2" s="1"/>
  <c r="E85" i="2"/>
  <c r="Q84" i="2"/>
  <c r="Q83" i="2"/>
  <c r="H82" i="2"/>
  <c r="G82" i="2"/>
  <c r="F82" i="2"/>
  <c r="E82" i="2"/>
  <c r="E81" i="2" s="1"/>
  <c r="Q81" i="2" s="1"/>
  <c r="H81" i="2"/>
  <c r="G81" i="2"/>
  <c r="F81" i="2"/>
  <c r="Q80" i="2"/>
  <c r="Q79" i="2"/>
  <c r="Q78" i="2"/>
  <c r="Q77" i="2"/>
  <c r="Q76" i="2"/>
  <c r="G75" i="2"/>
  <c r="F75" i="2"/>
  <c r="E75" i="2"/>
  <c r="Q75" i="2" s="1"/>
  <c r="Q74" i="2"/>
  <c r="Q73" i="2"/>
  <c r="Q72" i="2"/>
  <c r="Q71" i="2"/>
  <c r="Q70" i="2"/>
  <c r="Q69" i="2"/>
  <c r="G69" i="2"/>
  <c r="F69" i="2"/>
  <c r="E69" i="2"/>
  <c r="Q68" i="2"/>
  <c r="Q67" i="2"/>
  <c r="Q66" i="2"/>
  <c r="Q65" i="2"/>
  <c r="H64" i="2"/>
  <c r="G64" i="2"/>
  <c r="F64" i="2"/>
  <c r="E64" i="2"/>
  <c r="Q64" i="2" s="1"/>
  <c r="D64" i="2"/>
  <c r="C64" i="2"/>
  <c r="Q63" i="2"/>
  <c r="Q62" i="2"/>
  <c r="Q61" i="2"/>
  <c r="Q60" i="2"/>
  <c r="Q59" i="2"/>
  <c r="Q58" i="2"/>
  <c r="Q57" i="2"/>
  <c r="Q56" i="2"/>
  <c r="Q55" i="2"/>
  <c r="Q54" i="2"/>
  <c r="H54" i="2"/>
  <c r="G54" i="2"/>
  <c r="F54" i="2"/>
  <c r="E54" i="2"/>
  <c r="D54" i="2"/>
  <c r="C54" i="2"/>
  <c r="Q53" i="2"/>
  <c r="Q52" i="2"/>
  <c r="Q51" i="2"/>
  <c r="Q50" i="2"/>
  <c r="Q49" i="2"/>
  <c r="Q48" i="2"/>
  <c r="Q47" i="2"/>
  <c r="H46" i="2"/>
  <c r="G46" i="2"/>
  <c r="F46" i="2"/>
  <c r="E46" i="2"/>
  <c r="E10" i="2" s="1"/>
  <c r="D46" i="2"/>
  <c r="C46" i="2"/>
  <c r="Q45" i="2"/>
  <c r="Q44" i="2"/>
  <c r="Q43" i="2"/>
  <c r="Q42" i="2"/>
  <c r="Q41" i="2"/>
  <c r="Q40" i="2"/>
  <c r="Q39" i="2"/>
  <c r="Q38" i="2"/>
  <c r="H37" i="2"/>
  <c r="G37" i="2"/>
  <c r="Q37" i="2" s="1"/>
  <c r="F37" i="2"/>
  <c r="E37" i="2"/>
  <c r="D37" i="2"/>
  <c r="C37" i="2"/>
  <c r="Q36" i="2"/>
  <c r="Q35" i="2"/>
  <c r="Q34" i="2"/>
  <c r="Q33" i="2"/>
  <c r="Q32" i="2"/>
  <c r="Q31" i="2"/>
  <c r="Q30" i="2"/>
  <c r="Q29" i="2"/>
  <c r="Q28" i="2"/>
  <c r="P27" i="2"/>
  <c r="O27" i="2"/>
  <c r="N27" i="2"/>
  <c r="M27" i="2"/>
  <c r="L27" i="2"/>
  <c r="K27" i="2"/>
  <c r="J27" i="2"/>
  <c r="I27" i="2"/>
  <c r="H27" i="2"/>
  <c r="H10" i="2" s="1"/>
  <c r="H90" i="2" s="1"/>
  <c r="G27" i="2"/>
  <c r="G10" i="2" s="1"/>
  <c r="G90" i="2" s="1"/>
  <c r="F27" i="2"/>
  <c r="E27" i="2"/>
  <c r="Q27" i="2" s="1"/>
  <c r="D27" i="2"/>
  <c r="C27" i="2"/>
  <c r="Q26" i="2"/>
  <c r="Q25" i="2"/>
  <c r="Q24" i="2"/>
  <c r="Q23" i="2"/>
  <c r="Q22" i="2"/>
  <c r="Q21" i="2"/>
  <c r="Q20" i="2"/>
  <c r="Q19" i="2"/>
  <c r="Q18" i="2"/>
  <c r="H17" i="2"/>
  <c r="G17" i="2"/>
  <c r="F17" i="2"/>
  <c r="Q17" i="2" s="1"/>
  <c r="E17" i="2"/>
  <c r="D17" i="2"/>
  <c r="C17" i="2"/>
  <c r="Q16" i="2"/>
  <c r="Q15" i="2"/>
  <c r="Q14" i="2"/>
  <c r="Q13" i="2"/>
  <c r="Q12" i="2"/>
  <c r="H11" i="2"/>
  <c r="G11" i="2"/>
  <c r="F11" i="2"/>
  <c r="Q11" i="2" s="1"/>
  <c r="E11" i="2"/>
  <c r="D11" i="2"/>
  <c r="D90" i="2" s="1"/>
  <c r="C11" i="2"/>
  <c r="C90" i="2" s="1"/>
  <c r="F10" i="2"/>
  <c r="F90" i="2" s="1"/>
  <c r="E90" i="2" l="1"/>
  <c r="Q90" i="2" s="1"/>
  <c r="Q10" i="2"/>
  <c r="Q46" i="2"/>
  <c r="Q82" i="2"/>
  <c r="D10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<sst xmlns="http://schemas.openxmlformats.org/spreadsheetml/2006/main" count="106" uniqueCount="106">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</sst>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13"/>
      <color theme="4" tint="-0.249977111117893"/>
      <name val="Aptos Narrow"/>
      <family val="2"/>
      <scheme val="minor"/>
    </font>
    <font>
      <b/>
      <sz val="16"/>
      <color theme="4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1"/>
    <xf numFmtId="43" fontId="0" fillId="0" borderId="0" xfId="2" applyFont="1"/>
    <xf numFmtId="0" fontId="10" fillId="2" borderId="1" xfId="1" applyFont="1" applyFill="1" applyBorder="1" applyAlignment="1">
      <alignment vertical="center"/>
    </xf>
    <xf numFmtId="0" fontId="10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10" fillId="2" borderId="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43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1" applyNumberFormat="1" applyFont="1" applyFill="1" applyBorder="1"/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3" fillId="0" borderId="0" xfId="1" applyFont="1" applyAlignment="1">
      <alignment horizontal="left"/>
    </xf>
    <xf numFmtId="43" fontId="3" fillId="0" borderId="0" xfId="1" applyNumberFormat="1" applyFont="1"/>
    <xf numFmtId="43" fontId="3" fillId="0" borderId="0" xfId="2" applyFont="1" applyBorder="1" applyAlignment="1">
      <alignment horizontal="left"/>
    </xf>
    <xf numFmtId="43" fontId="3" fillId="0" borderId="0" xfId="2" applyFont="1" applyBorder="1"/>
    <xf numFmtId="0" fontId="11" fillId="0" borderId="0" xfId="1" applyFont="1"/>
    <xf numFmtId="0" fontId="5" fillId="0" borderId="6" xfId="1" applyBorder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5" fillId="0" borderId="0" xfId="1"/>
    <xf numFmtId="0" fontId="5" fillId="0" borderId="7" xfId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8" xfId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</cellXfs>
  <cellStyles count="3">
    <cellStyle name="Millares 2" xfId="2" xr:uid="{5BC2D842-0832-4EA2-8EC8-86F4A564C11D}"/>
    <cellStyle name="Normal" xfId="0" builtinId="0"/>
    <cellStyle name="Normal 2" xfId="1" xr:uid="{9B6D8150-E168-46E4-9878-6F3BEF72C1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13676</xdr:rowOff>
    </xdr:from>
    <xdr:to>
      <xdr:col>17</xdr:col>
      <xdr:colOff>671285</xdr:colOff>
      <xdr:row>107</xdr:row>
      <xdr:rowOff>0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E2DF66CA-CFC5-4527-8957-B9580701570E}"/>
            </a:ext>
          </a:extLst>
        </xdr:cNvPr>
        <xdr:cNvGrpSpPr/>
      </xdr:nvGrpSpPr>
      <xdr:grpSpPr>
        <a:xfrm>
          <a:off x="0" y="20818997"/>
          <a:ext cx="19163392" cy="1714432"/>
          <a:chOff x="-1008898" y="22455398"/>
          <a:chExt cx="29392111" cy="1965963"/>
        </a:xfrm>
      </xdr:grpSpPr>
      <xdr:sp macro="" textlink="">
        <xdr:nvSpPr>
          <xdr:cNvPr id="3" name="CuadroTexto 6">
            <a:extLst>
              <a:ext uri="{FF2B5EF4-FFF2-40B4-BE49-F238E27FC236}">
                <a16:creationId xmlns:a16="http://schemas.microsoft.com/office/drawing/2014/main" id="{C7CBB6FB-BD79-216B-6A14-C1C5723ABAFB}"/>
              </a:ext>
            </a:extLst>
          </xdr:cNvPr>
          <xdr:cNvSpPr txBox="1"/>
        </xdr:nvSpPr>
        <xdr:spPr>
          <a:xfrm>
            <a:off x="-1008898" y="22455398"/>
            <a:ext cx="8384889" cy="19659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effectLst/>
              </a:rPr>
              <a:t>Hilaria Muñoz Ventura       </a:t>
            </a:r>
          </a:p>
          <a:p>
            <a:pPr algn="ctr"/>
            <a:r>
              <a:rPr lang="es-DO" sz="2400">
                <a:effectLst/>
              </a:rPr>
              <a:t>Ejecución</a:t>
            </a:r>
            <a:r>
              <a:rPr lang="es-DO" sz="2400" baseline="0">
                <a:effectLst/>
              </a:rPr>
              <a:t> </a:t>
            </a:r>
            <a:r>
              <a:rPr lang="es-DO" sz="2400">
                <a:effectLst/>
              </a:rPr>
              <a:t>Presupuestaria </a:t>
            </a:r>
            <a:endParaRPr lang="es-DO" sz="2400">
              <a:latin typeface="72 Black" panose="020B0A04030603020204" pitchFamily="34" charset="0"/>
              <a:ea typeface="ADLaM Display" panose="020F0502020204030204" pitchFamily="2" charset="0"/>
              <a:cs typeface="72 Black" panose="020B0A04030603020204" pitchFamily="34" charset="0"/>
            </a:endParaRPr>
          </a:p>
        </xdr:txBody>
      </xdr:sp>
      <xdr:sp macro="" textlink="">
        <xdr:nvSpPr>
          <xdr:cNvPr id="4" name="CuadroTexto 7">
            <a:extLst>
              <a:ext uri="{FF2B5EF4-FFF2-40B4-BE49-F238E27FC236}">
                <a16:creationId xmlns:a16="http://schemas.microsoft.com/office/drawing/2014/main" id="{4A8EA774-6871-C9C6-E1E8-2446C9F0A51A}"/>
              </a:ext>
            </a:extLst>
          </xdr:cNvPr>
          <xdr:cNvSpPr txBox="1"/>
        </xdr:nvSpPr>
        <xdr:spPr>
          <a:xfrm>
            <a:off x="18942952" y="22466213"/>
            <a:ext cx="9440261" cy="129539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Víctor Bisonó Haza</a:t>
            </a:r>
          </a:p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   Ministro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2D4EA4F8-5A5C-443C-4197-F7DBDEFAED5F}"/>
              </a:ext>
            </a:extLst>
          </xdr:cNvPr>
          <xdr:cNvSpPr txBox="1"/>
        </xdr:nvSpPr>
        <xdr:spPr>
          <a:xfrm>
            <a:off x="8653973" y="22455423"/>
            <a:ext cx="9440261" cy="12953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Yasirys</a:t>
            </a:r>
            <a:r>
              <a:rPr lang="es-DO" sz="2400" baseline="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 Germán Frías </a:t>
            </a:r>
            <a:endParaRPr lang="es-DO" sz="2400">
              <a:latin typeface="72 Black" panose="020B0A04030603020204" pitchFamily="34" charset="0"/>
              <a:ea typeface="ADLaM Display" panose="020F0502020204030204" pitchFamily="2" charset="0"/>
              <a:cs typeface="72 Black" panose="020B0A04030603020204" pitchFamily="34" charset="0"/>
            </a:endParaRPr>
          </a:p>
          <a:p>
            <a:pPr algn="ctr"/>
            <a:r>
              <a:rPr lang="es-DO" sz="2400">
                <a:latin typeface="72 Black" panose="020B0A04030603020204" pitchFamily="34" charset="0"/>
                <a:ea typeface="ADLaM Display" panose="020F0502020204030204" pitchFamily="2" charset="0"/>
                <a:cs typeface="72 Black" panose="020B0A04030603020204" pitchFamily="34" charset="0"/>
              </a:rPr>
              <a:t>Directora Financiera </a:t>
            </a:r>
          </a:p>
        </xdr:txBody>
      </xdr:sp>
    </xdr:grpSp>
    <xdr:clientData/>
  </xdr:twoCellAnchor>
  <xdr:twoCellAnchor>
    <xdr:from>
      <xdr:col>1</xdr:col>
      <xdr:colOff>235860</xdr:colOff>
      <xdr:row>103</xdr:row>
      <xdr:rowOff>54426</xdr:rowOff>
    </xdr:from>
    <xdr:to>
      <xdr:col>1</xdr:col>
      <xdr:colOff>4744359</xdr:colOff>
      <xdr:row>103</xdr:row>
      <xdr:rowOff>54426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CAA17AD-1549-4385-BD81-7AD05F20701F}"/>
            </a:ext>
          </a:extLst>
        </xdr:cNvPr>
        <xdr:cNvCxnSpPr/>
      </xdr:nvCxnSpPr>
      <xdr:spPr>
        <a:xfrm>
          <a:off x="531135" y="21038001"/>
          <a:ext cx="4508499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557892</xdr:colOff>
      <xdr:row>103</xdr:row>
      <xdr:rowOff>6801</xdr:rowOff>
    </xdr:from>
    <xdr:to>
      <xdr:col>16</xdr:col>
      <xdr:colOff>1541688</xdr:colOff>
      <xdr:row>103</xdr:row>
      <xdr:rowOff>6801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0270520-3AB1-4A6C-843D-A9936149DA7F}"/>
            </a:ext>
          </a:extLst>
        </xdr:cNvPr>
        <xdr:cNvCxnSpPr/>
      </xdr:nvCxnSpPr>
      <xdr:spPr>
        <a:xfrm>
          <a:off x="14073867" y="20990376"/>
          <a:ext cx="434612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907143</xdr:colOff>
      <xdr:row>103</xdr:row>
      <xdr:rowOff>34016</xdr:rowOff>
    </xdr:from>
    <xdr:to>
      <xdr:col>4</xdr:col>
      <xdr:colOff>1156153</xdr:colOff>
      <xdr:row>103</xdr:row>
      <xdr:rowOff>34016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6CE6D4C-E456-46D9-A12C-70AB1F363B3A}"/>
            </a:ext>
          </a:extLst>
        </xdr:cNvPr>
        <xdr:cNvCxnSpPr/>
      </xdr:nvCxnSpPr>
      <xdr:spPr>
        <a:xfrm>
          <a:off x="7346043" y="21017591"/>
          <a:ext cx="4335235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2109107</xdr:colOff>
      <xdr:row>1</xdr:row>
      <xdr:rowOff>81643</xdr:rowOff>
    </xdr:from>
    <xdr:to>
      <xdr:col>1</xdr:col>
      <xdr:colOff>3469821</xdr:colOff>
      <xdr:row>5</xdr:row>
      <xdr:rowOff>197996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1F9B2C-AACC-3F9E-8D4C-6D160A73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81643"/>
          <a:ext cx="1360714" cy="98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EBB8-D452-4E54-A5F7-7D39919B5D81}">
  <sheetPr>
    <pageSetUpPr fitToPage="1"/>
  </sheetPr>
  <dimension ref="A1:T106"/>
  <sheetViews>
    <sheetView showGridLines="0" tabSelected="1" topLeftCell="A2" zoomScale="70" zoomScaleNormal="70" workbookViewId="0">
      <selection activeCell="S31" sqref="S31"/>
    </sheetView>
  </sheetViews>
  <sheetFormatPr baseColWidth="10" defaultRowHeight="15" x14ac:dyDescent="0.25"/>
  <cols>
    <col min="1" max="1" width="4.42578125" style="1" customWidth="1"/>
    <col min="2" max="2" width="92.140625" style="1" customWidth="1"/>
    <col min="3" max="3" width="31.140625" style="1" bestFit="1" customWidth="1"/>
    <col min="4" max="4" width="30.140625" style="1" customWidth="1"/>
    <col min="5" max="5" width="21.7109375" style="1" bestFit="1" customWidth="1"/>
    <col min="6" max="6" width="23.140625" style="1" customWidth="1"/>
    <col min="7" max="7" width="27.5703125" style="1" customWidth="1"/>
    <col min="8" max="8" width="22.85546875" style="1" bestFit="1" customWidth="1"/>
    <col min="9" max="16" width="11.42578125" style="1" hidden="1" customWidth="1"/>
    <col min="17" max="17" width="24" style="1" bestFit="1" customWidth="1"/>
    <col min="18" max="18" width="11.42578125" style="1"/>
    <col min="19" max="19" width="18.140625" style="1" bestFit="1" customWidth="1"/>
    <col min="20" max="20" width="15.42578125" style="1" bestFit="1" customWidth="1"/>
    <col min="21" max="16384" width="11.42578125" style="1"/>
  </cols>
  <sheetData>
    <row r="1" spans="1:20" hidden="1" x14ac:dyDescent="0.25">
      <c r="C1" s="2"/>
    </row>
    <row r="2" spans="1:20" ht="24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0" ht="15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13.5" customHeight="1" x14ac:dyDescent="0.25">
      <c r="A4" s="39">
        <v>2026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0" ht="15.75" customHeigh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  <row r="6" spans="1:20" ht="21" x14ac:dyDescent="0.25">
      <c r="A6" s="39" t="s">
        <v>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20" ht="4.5" customHeight="1" x14ac:dyDescent="0.25">
      <c r="B7" s="40"/>
      <c r="C7" s="40"/>
      <c r="D7" s="40"/>
    </row>
    <row r="8" spans="1:20" hidden="1" x14ac:dyDescent="0.25">
      <c r="B8" s="35"/>
      <c r="C8" s="35"/>
    </row>
    <row r="9" spans="1:20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1:20" ht="14.25" customHeight="1" x14ac:dyDescent="0.25">
      <c r="B10" s="8" t="s">
        <v>20</v>
      </c>
      <c r="C10" s="9"/>
      <c r="D10" s="10">
        <f>+D11+D17+D27+D37+D46+D54+D64+D69+D75+D82+D85+D88</f>
        <v>448000000</v>
      </c>
      <c r="E10" s="10">
        <f>+E11+E17+E27+E37+E46+E54+E64+E69+E75+E82+E85+E88</f>
        <v>641804219.81999993</v>
      </c>
      <c r="F10" s="10">
        <f>+F11+F17+F27+F37+F46+F54+F64+F69+F75+F82+F85+F88</f>
        <v>698524905.77999997</v>
      </c>
      <c r="G10" s="10">
        <f>+G11+G17+G27+G37+G46+G54+G64+G69+G75+G82+G85+G88</f>
        <v>2564094413.6300001</v>
      </c>
      <c r="H10" s="10">
        <f>+H11+H17+H27+H37+H46+H54+H64+H69+H75+H82+H85+H88</f>
        <v>1220879281.1900001</v>
      </c>
      <c r="I10" s="10"/>
      <c r="J10" s="10"/>
      <c r="K10" s="10"/>
      <c r="L10" s="10"/>
      <c r="M10" s="10"/>
      <c r="N10" s="10"/>
      <c r="O10" s="10"/>
      <c r="P10" s="10"/>
      <c r="Q10" s="9">
        <f>+SUM(E10:P10)</f>
        <v>5125302820.4200001</v>
      </c>
      <c r="S10" s="11"/>
      <c r="T10" s="12"/>
    </row>
    <row r="11" spans="1:20" x14ac:dyDescent="0.25">
      <c r="B11" s="13" t="s">
        <v>21</v>
      </c>
      <c r="C11" s="14">
        <f t="shared" ref="C11:H11" si="0">+SUM(C12:C16)</f>
        <v>2457771013.6900001</v>
      </c>
      <c r="D11" s="14">
        <f t="shared" si="0"/>
        <v>249497554.69</v>
      </c>
      <c r="E11" s="15">
        <f t="shared" si="0"/>
        <v>142650150.90000001</v>
      </c>
      <c r="F11" s="15">
        <f t="shared" si="0"/>
        <v>142144261.57999998</v>
      </c>
      <c r="G11" s="15">
        <f t="shared" si="0"/>
        <v>150761281.13</v>
      </c>
      <c r="H11" s="15">
        <f t="shared" si="0"/>
        <v>148266881.52000001</v>
      </c>
      <c r="I11" s="15"/>
      <c r="J11" s="15"/>
      <c r="K11" s="15"/>
      <c r="L11" s="15"/>
      <c r="M11" s="15"/>
      <c r="N11" s="15"/>
      <c r="O11" s="15"/>
      <c r="P11" s="15"/>
      <c r="Q11" s="16">
        <f t="shared" ref="Q11:Q74" si="1">+SUM(E11:P11)</f>
        <v>583822575.13</v>
      </c>
    </row>
    <row r="12" spans="1:20" x14ac:dyDescent="0.25">
      <c r="B12" s="17" t="s">
        <v>22</v>
      </c>
      <c r="C12" s="18">
        <v>1598883874.6500001</v>
      </c>
      <c r="D12" s="18">
        <v>210134550.65000001</v>
      </c>
      <c r="E12" s="19">
        <v>116485747.09999999</v>
      </c>
      <c r="F12" s="19">
        <v>117069295.69</v>
      </c>
      <c r="G12" s="19">
        <v>122153639.13</v>
      </c>
      <c r="H12" s="19">
        <v>121248292.33</v>
      </c>
      <c r="I12" s="19"/>
      <c r="J12" s="19"/>
      <c r="K12" s="19"/>
      <c r="L12" s="19"/>
      <c r="M12" s="19"/>
      <c r="N12" s="19"/>
      <c r="O12" s="19"/>
      <c r="P12" s="19"/>
      <c r="Q12" s="20">
        <f t="shared" si="1"/>
        <v>476956974.24999994</v>
      </c>
    </row>
    <row r="13" spans="1:20" x14ac:dyDescent="0.25">
      <c r="B13" s="17" t="s">
        <v>23</v>
      </c>
      <c r="C13" s="18">
        <v>619874135</v>
      </c>
      <c r="D13" s="18">
        <v>28000000</v>
      </c>
      <c r="E13" s="19">
        <v>8290500</v>
      </c>
      <c r="F13" s="19">
        <v>7329500</v>
      </c>
      <c r="G13" s="19">
        <v>9876000</v>
      </c>
      <c r="H13" s="19">
        <v>8631500</v>
      </c>
      <c r="I13" s="19"/>
      <c r="J13" s="19"/>
      <c r="K13" s="19"/>
      <c r="L13" s="19"/>
      <c r="M13" s="19"/>
      <c r="N13" s="19"/>
      <c r="O13" s="19"/>
      <c r="P13" s="19"/>
      <c r="Q13" s="20">
        <f t="shared" si="1"/>
        <v>34127500</v>
      </c>
    </row>
    <row r="14" spans="1:20" x14ac:dyDescent="0.25">
      <c r="B14" s="17" t="s">
        <v>24</v>
      </c>
      <c r="C14" s="18">
        <v>3000000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9"/>
      <c r="J14" s="19"/>
      <c r="K14" s="19"/>
      <c r="L14" s="19"/>
      <c r="M14" s="19"/>
      <c r="N14" s="19"/>
      <c r="O14" s="19"/>
      <c r="P14" s="19"/>
      <c r="Q14" s="20">
        <f t="shared" si="1"/>
        <v>0</v>
      </c>
    </row>
    <row r="15" spans="1:20" x14ac:dyDescent="0.25">
      <c r="B15" s="17" t="s">
        <v>25</v>
      </c>
      <c r="C15" s="18">
        <v>235013004.03999999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  <c r="J15" s="19"/>
      <c r="K15" s="19"/>
      <c r="L15" s="19"/>
      <c r="M15" s="19"/>
      <c r="N15" s="19"/>
      <c r="O15" s="19"/>
      <c r="P15" s="19"/>
      <c r="Q15" s="20">
        <f t="shared" si="1"/>
        <v>0</v>
      </c>
    </row>
    <row r="16" spans="1:20" x14ac:dyDescent="0.25">
      <c r="B16" s="17" t="s">
        <v>26</v>
      </c>
      <c r="C16" s="18">
        <v>1000000</v>
      </c>
      <c r="D16" s="18">
        <v>11363004.039999999</v>
      </c>
      <c r="E16" s="19">
        <v>17873903.800000001</v>
      </c>
      <c r="F16" s="19">
        <v>17745465.890000001</v>
      </c>
      <c r="G16" s="19">
        <v>18731642</v>
      </c>
      <c r="H16" s="19">
        <v>18387089.190000001</v>
      </c>
      <c r="I16" s="19"/>
      <c r="J16" s="19"/>
      <c r="K16" s="19"/>
      <c r="L16" s="19"/>
      <c r="M16" s="19"/>
      <c r="N16" s="19"/>
      <c r="O16" s="19"/>
      <c r="P16" s="19"/>
      <c r="Q16" s="20">
        <f>+SUM(E16:P16)</f>
        <v>72738100.879999995</v>
      </c>
    </row>
    <row r="17" spans="2:17" x14ac:dyDescent="0.25">
      <c r="B17" s="13" t="s">
        <v>27</v>
      </c>
      <c r="C17" s="14">
        <f t="shared" ref="C17:H17" si="2">+SUM(C18:C26)</f>
        <v>1136329602</v>
      </c>
      <c r="D17" s="14">
        <f t="shared" si="2"/>
        <v>198987264</v>
      </c>
      <c r="E17" s="15">
        <f t="shared" si="2"/>
        <v>23723114.250000004</v>
      </c>
      <c r="F17" s="15">
        <f t="shared" si="2"/>
        <v>35965981.100000001</v>
      </c>
      <c r="G17" s="15">
        <f t="shared" si="2"/>
        <v>35013091.419999994</v>
      </c>
      <c r="H17" s="15">
        <f t="shared" si="2"/>
        <v>71589058.359999999</v>
      </c>
      <c r="I17" s="15"/>
      <c r="J17" s="15"/>
      <c r="K17" s="15"/>
      <c r="L17" s="15"/>
      <c r="M17" s="15"/>
      <c r="N17" s="15"/>
      <c r="O17" s="15"/>
      <c r="P17" s="15"/>
      <c r="Q17" s="16">
        <f>+SUM(E17:P17)</f>
        <v>166291245.13</v>
      </c>
    </row>
    <row r="18" spans="2:17" x14ac:dyDescent="0.25">
      <c r="B18" s="17" t="s">
        <v>28</v>
      </c>
      <c r="C18" s="18">
        <v>58210000</v>
      </c>
      <c r="D18" s="18">
        <v>0</v>
      </c>
      <c r="E18" s="19">
        <v>4024655.08</v>
      </c>
      <c r="F18" s="19">
        <v>3624366.62</v>
      </c>
      <c r="G18" s="19">
        <v>4870477.12</v>
      </c>
      <c r="H18" s="19">
        <v>4855823.01</v>
      </c>
      <c r="I18" s="19"/>
      <c r="J18" s="19"/>
      <c r="K18" s="19"/>
      <c r="L18" s="19"/>
      <c r="M18" s="19"/>
      <c r="N18" s="19"/>
      <c r="O18" s="19"/>
      <c r="P18" s="19"/>
      <c r="Q18" s="20">
        <f t="shared" si="1"/>
        <v>17375321.829999998</v>
      </c>
    </row>
    <row r="19" spans="2:17" x14ac:dyDescent="0.25">
      <c r="B19" s="17" t="s">
        <v>29</v>
      </c>
      <c r="C19" s="18">
        <v>152410000</v>
      </c>
      <c r="D19" s="18">
        <v>0</v>
      </c>
      <c r="E19" s="19">
        <v>0</v>
      </c>
      <c r="F19" s="19">
        <v>171100</v>
      </c>
      <c r="G19" s="19">
        <v>358993</v>
      </c>
      <c r="H19" s="19">
        <v>12948102.18</v>
      </c>
      <c r="I19" s="19"/>
      <c r="J19" s="19"/>
      <c r="K19" s="19"/>
      <c r="L19" s="19"/>
      <c r="M19" s="19"/>
      <c r="N19" s="19"/>
      <c r="O19" s="19"/>
      <c r="P19" s="19"/>
      <c r="Q19" s="20">
        <f t="shared" si="1"/>
        <v>13478195.18</v>
      </c>
    </row>
    <row r="20" spans="2:17" x14ac:dyDescent="0.25">
      <c r="B20" s="17" t="s">
        <v>30</v>
      </c>
      <c r="C20" s="18">
        <v>35000000</v>
      </c>
      <c r="D20" s="18">
        <v>7000000</v>
      </c>
      <c r="E20" s="19">
        <v>35323.120000000003</v>
      </c>
      <c r="F20" s="19">
        <v>415990</v>
      </c>
      <c r="G20" s="19">
        <v>7889166.1699999999</v>
      </c>
      <c r="H20" s="19">
        <v>9445562.5800000001</v>
      </c>
      <c r="I20" s="19"/>
      <c r="J20" s="19"/>
      <c r="K20" s="19"/>
      <c r="L20" s="19"/>
      <c r="M20" s="19"/>
      <c r="N20" s="19"/>
      <c r="O20" s="19"/>
      <c r="P20" s="19"/>
      <c r="Q20" s="20">
        <f t="shared" si="1"/>
        <v>17786041.870000001</v>
      </c>
    </row>
    <row r="21" spans="2:17" x14ac:dyDescent="0.25">
      <c r="B21" s="17" t="s">
        <v>31</v>
      </c>
      <c r="C21" s="18">
        <v>75000000</v>
      </c>
      <c r="D21" s="18">
        <v>2000000</v>
      </c>
      <c r="E21" s="19">
        <v>2000000</v>
      </c>
      <c r="F21" s="19">
        <v>2708365.85</v>
      </c>
      <c r="G21" s="19">
        <v>2200507.04</v>
      </c>
      <c r="H21" s="19">
        <v>1641333.28</v>
      </c>
      <c r="I21" s="19"/>
      <c r="J21" s="19"/>
      <c r="K21" s="19"/>
      <c r="L21" s="19"/>
      <c r="M21" s="19"/>
      <c r="N21" s="19"/>
      <c r="O21" s="19"/>
      <c r="P21" s="19"/>
      <c r="Q21" s="20">
        <f t="shared" si="1"/>
        <v>8550206.1699999999</v>
      </c>
    </row>
    <row r="22" spans="2:17" x14ac:dyDescent="0.25">
      <c r="B22" s="17" t="s">
        <v>32</v>
      </c>
      <c r="C22" s="18">
        <v>272740000</v>
      </c>
      <c r="D22" s="18">
        <v>75264500</v>
      </c>
      <c r="E22" s="19">
        <v>5579357.46</v>
      </c>
      <c r="F22" s="19">
        <v>18167189.739999998</v>
      </c>
      <c r="G22" s="19">
        <v>4494755.4000000004</v>
      </c>
      <c r="H22" s="19">
        <v>9158135.8200000003</v>
      </c>
      <c r="I22" s="19"/>
      <c r="J22" s="19"/>
      <c r="K22" s="19"/>
      <c r="L22" s="19"/>
      <c r="M22" s="19"/>
      <c r="N22" s="19"/>
      <c r="O22" s="19"/>
      <c r="P22" s="19"/>
      <c r="Q22" s="20">
        <f t="shared" si="1"/>
        <v>37399438.420000002</v>
      </c>
    </row>
    <row r="23" spans="2:17" x14ac:dyDescent="0.25">
      <c r="B23" s="17" t="s">
        <v>33</v>
      </c>
      <c r="C23" s="18">
        <v>84010000</v>
      </c>
      <c r="D23" s="18">
        <v>13515000</v>
      </c>
      <c r="E23" s="19">
        <v>4245736.49</v>
      </c>
      <c r="F23" s="19">
        <v>4563932.2300000004</v>
      </c>
      <c r="G23" s="19">
        <v>6257803.9000000004</v>
      </c>
      <c r="H23" s="19">
        <v>28933451.329999998</v>
      </c>
      <c r="I23" s="19"/>
      <c r="J23" s="19"/>
      <c r="K23" s="19"/>
      <c r="L23" s="19"/>
      <c r="M23" s="19"/>
      <c r="N23" s="19"/>
      <c r="O23" s="19"/>
      <c r="P23" s="19"/>
      <c r="Q23" s="20">
        <f t="shared" si="1"/>
        <v>44000923.950000003</v>
      </c>
    </row>
    <row r="24" spans="2:17" x14ac:dyDescent="0.25">
      <c r="B24" s="17" t="s">
        <v>34</v>
      </c>
      <c r="C24" s="18">
        <v>37550000</v>
      </c>
      <c r="D24" s="18">
        <v>51252764</v>
      </c>
      <c r="E24" s="19">
        <v>2052880.36</v>
      </c>
      <c r="F24" s="19">
        <v>806028.59</v>
      </c>
      <c r="G24" s="19">
        <v>1449688.38</v>
      </c>
      <c r="H24" s="19">
        <v>948376.99</v>
      </c>
      <c r="I24" s="19"/>
      <c r="J24" s="19"/>
      <c r="K24" s="19"/>
      <c r="L24" s="19"/>
      <c r="M24" s="19"/>
      <c r="N24" s="19"/>
      <c r="O24" s="19"/>
      <c r="P24" s="19"/>
      <c r="Q24" s="20">
        <f t="shared" si="1"/>
        <v>5256974.32</v>
      </c>
    </row>
    <row r="25" spans="2:17" x14ac:dyDescent="0.25">
      <c r="B25" s="17" t="s">
        <v>35</v>
      </c>
      <c r="C25" s="18">
        <v>354409602</v>
      </c>
      <c r="D25" s="18">
        <v>10000000</v>
      </c>
      <c r="E25" s="19">
        <v>1755632.89</v>
      </c>
      <c r="F25" s="19">
        <v>5446881.0700000003</v>
      </c>
      <c r="G25" s="19">
        <v>2162404.46</v>
      </c>
      <c r="H25" s="19">
        <v>2810267.01</v>
      </c>
      <c r="I25" s="19"/>
      <c r="J25" s="19"/>
      <c r="K25" s="19"/>
      <c r="L25" s="19"/>
      <c r="M25" s="19"/>
      <c r="N25" s="19"/>
      <c r="O25" s="19"/>
      <c r="P25" s="19"/>
      <c r="Q25" s="20">
        <f t="shared" si="1"/>
        <v>12175185.43</v>
      </c>
    </row>
    <row r="26" spans="2:17" x14ac:dyDescent="0.25">
      <c r="B26" s="17" t="s">
        <v>36</v>
      </c>
      <c r="C26" s="18">
        <v>67000000</v>
      </c>
      <c r="D26" s="18">
        <v>39955000</v>
      </c>
      <c r="E26" s="19">
        <v>4029528.85</v>
      </c>
      <c r="F26" s="19">
        <v>62127</v>
      </c>
      <c r="G26" s="19">
        <v>5329295.95</v>
      </c>
      <c r="H26" s="19">
        <v>848006.16</v>
      </c>
      <c r="I26" s="19"/>
      <c r="J26" s="19"/>
      <c r="K26" s="19"/>
      <c r="L26" s="19"/>
      <c r="M26" s="19"/>
      <c r="N26" s="19"/>
      <c r="O26" s="19"/>
      <c r="P26" s="19"/>
      <c r="Q26" s="20">
        <f t="shared" si="1"/>
        <v>10268957.960000001</v>
      </c>
    </row>
    <row r="27" spans="2:17" x14ac:dyDescent="0.25">
      <c r="B27" s="13" t="s">
        <v>37</v>
      </c>
      <c r="C27" s="14">
        <f>+SUM(C28:C36)</f>
        <v>626414465</v>
      </c>
      <c r="D27" s="14">
        <f>+SUM(D28:D36)</f>
        <v>124050000</v>
      </c>
      <c r="E27" s="15">
        <f>+SUM(E28:E36)</f>
        <v>2630781.66</v>
      </c>
      <c r="F27" s="15">
        <f>+SUM(F28:F36)</f>
        <v>29602283.919999998</v>
      </c>
      <c r="G27" s="15">
        <f t="shared" ref="G27:P27" si="3">+SUM(G28:G36)</f>
        <v>38195623.920000002</v>
      </c>
      <c r="H27" s="15">
        <f t="shared" si="3"/>
        <v>6126845.4299999997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16">
        <f t="shared" si="1"/>
        <v>76555534.930000007</v>
      </c>
    </row>
    <row r="28" spans="2:17" x14ac:dyDescent="0.25">
      <c r="B28" s="17" t="s">
        <v>38</v>
      </c>
      <c r="C28" s="18">
        <v>145954498</v>
      </c>
      <c r="D28" s="18">
        <v>75000000</v>
      </c>
      <c r="E28" s="19">
        <v>272757.74</v>
      </c>
      <c r="F28" s="19">
        <v>17738495.77</v>
      </c>
      <c r="G28" s="19">
        <v>28141035.600000001</v>
      </c>
      <c r="H28" s="19">
        <v>3435992</v>
      </c>
      <c r="I28" s="19"/>
      <c r="J28" s="19"/>
      <c r="K28" s="19"/>
      <c r="L28" s="19"/>
      <c r="M28" s="19"/>
      <c r="N28" s="19"/>
      <c r="O28" s="19"/>
      <c r="P28" s="19"/>
      <c r="Q28" s="20">
        <f t="shared" si="1"/>
        <v>49588281.109999999</v>
      </c>
    </row>
    <row r="29" spans="2:17" x14ac:dyDescent="0.25">
      <c r="B29" s="17" t="s">
        <v>39</v>
      </c>
      <c r="C29" s="18">
        <v>8900000</v>
      </c>
      <c r="D29" s="18">
        <v>7355600</v>
      </c>
      <c r="E29" s="19">
        <v>0</v>
      </c>
      <c r="F29" s="19">
        <v>788741.5</v>
      </c>
      <c r="G29" s="19">
        <v>276308.8</v>
      </c>
      <c r="H29" s="19">
        <v>0</v>
      </c>
      <c r="I29" s="19"/>
      <c r="J29" s="19"/>
      <c r="K29" s="19"/>
      <c r="L29" s="19"/>
      <c r="M29" s="19"/>
      <c r="N29" s="19"/>
      <c r="O29" s="19"/>
      <c r="P29" s="19"/>
      <c r="Q29" s="20">
        <f t="shared" si="1"/>
        <v>1065050.3</v>
      </c>
    </row>
    <row r="30" spans="2:17" x14ac:dyDescent="0.25">
      <c r="B30" s="17" t="s">
        <v>40</v>
      </c>
      <c r="C30" s="18">
        <v>6300000</v>
      </c>
      <c r="D30" s="21">
        <v>-1000000</v>
      </c>
      <c r="E30" s="18">
        <v>669959.16</v>
      </c>
      <c r="F30" s="19">
        <v>0</v>
      </c>
      <c r="G30" s="19">
        <v>782754.14</v>
      </c>
      <c r="H30" s="19">
        <v>0</v>
      </c>
      <c r="I30" s="19"/>
      <c r="J30" s="19"/>
      <c r="K30" s="19"/>
      <c r="L30" s="19"/>
      <c r="M30" s="19"/>
      <c r="N30" s="19"/>
      <c r="O30" s="19"/>
      <c r="P30" s="19"/>
      <c r="Q30" s="20">
        <f t="shared" si="1"/>
        <v>1452713.3</v>
      </c>
    </row>
    <row r="31" spans="2:17" x14ac:dyDescent="0.25">
      <c r="B31" s="17" t="s">
        <v>41</v>
      </c>
      <c r="C31" s="18">
        <v>300000</v>
      </c>
      <c r="D31" s="18">
        <v>0</v>
      </c>
      <c r="E31" s="18">
        <v>0</v>
      </c>
      <c r="F31" s="18">
        <v>0</v>
      </c>
      <c r="G31" s="19">
        <v>0</v>
      </c>
      <c r="H31" s="19">
        <v>0</v>
      </c>
      <c r="I31" s="19"/>
      <c r="J31" s="19"/>
      <c r="K31" s="19"/>
      <c r="L31" s="19"/>
      <c r="M31" s="19"/>
      <c r="N31" s="19"/>
      <c r="O31" s="19"/>
      <c r="P31" s="19"/>
      <c r="Q31" s="20">
        <f t="shared" si="1"/>
        <v>0</v>
      </c>
    </row>
    <row r="32" spans="2:17" x14ac:dyDescent="0.25">
      <c r="B32" s="17" t="s">
        <v>42</v>
      </c>
      <c r="C32" s="18">
        <v>4060000</v>
      </c>
      <c r="D32" s="18">
        <v>6694400</v>
      </c>
      <c r="E32" s="19">
        <v>0</v>
      </c>
      <c r="F32" s="19">
        <v>230336</v>
      </c>
      <c r="G32" s="19">
        <v>302080</v>
      </c>
      <c r="H32" s="19">
        <v>0</v>
      </c>
      <c r="I32" s="19"/>
      <c r="J32" s="19"/>
      <c r="K32" s="19"/>
      <c r="L32" s="19"/>
      <c r="M32" s="19"/>
      <c r="N32" s="19"/>
      <c r="O32" s="19"/>
      <c r="P32" s="19"/>
      <c r="Q32" s="20">
        <f t="shared" si="1"/>
        <v>532416</v>
      </c>
    </row>
    <row r="33" spans="2:17" x14ac:dyDescent="0.25">
      <c r="B33" s="17" t="s">
        <v>43</v>
      </c>
      <c r="C33" s="18">
        <v>215899443</v>
      </c>
      <c r="D33" s="18">
        <v>32000000</v>
      </c>
      <c r="E33" s="19">
        <v>431999.17</v>
      </c>
      <c r="F33" s="19">
        <v>9537736.8599999994</v>
      </c>
      <c r="G33" s="19">
        <v>7186098.5499999998</v>
      </c>
      <c r="H33" s="19">
        <v>1014968.18</v>
      </c>
      <c r="I33" s="19"/>
      <c r="J33" s="19"/>
      <c r="K33" s="19"/>
      <c r="L33" s="19"/>
      <c r="M33" s="19"/>
      <c r="N33" s="19"/>
      <c r="O33" s="19"/>
      <c r="P33" s="19"/>
      <c r="Q33" s="20">
        <f t="shared" si="1"/>
        <v>18170802.759999998</v>
      </c>
    </row>
    <row r="34" spans="2:17" x14ac:dyDescent="0.25">
      <c r="B34" s="17" t="s">
        <v>44</v>
      </c>
      <c r="C34" s="18">
        <v>72457820</v>
      </c>
      <c r="D34" s="18">
        <v>4000000</v>
      </c>
      <c r="E34" s="19">
        <v>952246.59</v>
      </c>
      <c r="F34" s="19">
        <v>946208.55</v>
      </c>
      <c r="G34" s="19">
        <v>763285.67</v>
      </c>
      <c r="H34" s="19">
        <v>1236597.27</v>
      </c>
      <c r="I34" s="19"/>
      <c r="J34" s="19"/>
      <c r="K34" s="19"/>
      <c r="L34" s="19"/>
      <c r="M34" s="19"/>
      <c r="N34" s="19"/>
      <c r="O34" s="19"/>
      <c r="P34" s="19"/>
      <c r="Q34" s="20">
        <f t="shared" si="1"/>
        <v>3898338.08</v>
      </c>
    </row>
    <row r="35" spans="2:17" x14ac:dyDescent="0.25">
      <c r="B35" s="17" t="s">
        <v>45</v>
      </c>
      <c r="C35" s="18">
        <v>0</v>
      </c>
      <c r="D35" s="18">
        <v>0</v>
      </c>
      <c r="E35" s="18">
        <v>0</v>
      </c>
      <c r="F35" s="18">
        <v>0</v>
      </c>
      <c r="G35" s="19">
        <v>0</v>
      </c>
      <c r="H35" s="19">
        <v>0</v>
      </c>
      <c r="I35" s="19"/>
      <c r="J35" s="19"/>
      <c r="K35" s="19"/>
      <c r="L35" s="19"/>
      <c r="M35" s="19"/>
      <c r="N35" s="19"/>
      <c r="O35" s="19"/>
      <c r="P35" s="19"/>
      <c r="Q35" s="20">
        <f t="shared" si="1"/>
        <v>0</v>
      </c>
    </row>
    <row r="36" spans="2:17" x14ac:dyDescent="0.25">
      <c r="B36" s="17" t="s">
        <v>46</v>
      </c>
      <c r="C36" s="18">
        <v>172542704</v>
      </c>
      <c r="D36" s="18">
        <v>0</v>
      </c>
      <c r="E36" s="19">
        <v>303819</v>
      </c>
      <c r="F36" s="19">
        <v>360765.24</v>
      </c>
      <c r="G36" s="19">
        <v>744061.16</v>
      </c>
      <c r="H36" s="19">
        <v>439287.98</v>
      </c>
      <c r="I36" s="19"/>
      <c r="J36" s="19"/>
      <c r="K36" s="19"/>
      <c r="L36" s="19"/>
      <c r="M36" s="19"/>
      <c r="N36" s="19"/>
      <c r="O36" s="19"/>
      <c r="P36" s="19"/>
      <c r="Q36" s="20">
        <f t="shared" si="1"/>
        <v>1847933.38</v>
      </c>
    </row>
    <row r="37" spans="2:17" x14ac:dyDescent="0.25">
      <c r="B37" s="13" t="s">
        <v>47</v>
      </c>
      <c r="C37" s="14">
        <f t="shared" ref="C37:H37" si="4">+SUM(C38:C45)</f>
        <v>70078000</v>
      </c>
      <c r="D37" s="14">
        <f t="shared" si="4"/>
        <v>9000000</v>
      </c>
      <c r="E37" s="15">
        <f t="shared" si="4"/>
        <v>0</v>
      </c>
      <c r="F37" s="15">
        <f t="shared" si="4"/>
        <v>0</v>
      </c>
      <c r="G37" s="15">
        <f t="shared" si="4"/>
        <v>0</v>
      </c>
      <c r="H37" s="15">
        <f t="shared" si="4"/>
        <v>3000000</v>
      </c>
      <c r="I37" s="15"/>
      <c r="J37" s="15"/>
      <c r="K37" s="15"/>
      <c r="L37" s="15"/>
      <c r="M37" s="15"/>
      <c r="N37" s="15"/>
      <c r="O37" s="15"/>
      <c r="P37" s="15"/>
      <c r="Q37" s="16">
        <f t="shared" si="1"/>
        <v>3000000</v>
      </c>
    </row>
    <row r="38" spans="2:17" x14ac:dyDescent="0.25">
      <c r="B38" s="17" t="s">
        <v>48</v>
      </c>
      <c r="C38" s="18">
        <v>64878000</v>
      </c>
      <c r="D38" s="18">
        <v>0</v>
      </c>
      <c r="E38" s="18">
        <v>0</v>
      </c>
      <c r="F38" s="18">
        <v>0</v>
      </c>
      <c r="G38" s="19">
        <v>0</v>
      </c>
      <c r="H38" s="19">
        <v>3000000</v>
      </c>
      <c r="I38" s="19"/>
      <c r="J38" s="19"/>
      <c r="K38" s="19"/>
      <c r="L38" s="19"/>
      <c r="M38" s="19"/>
      <c r="N38" s="19"/>
      <c r="O38" s="19"/>
      <c r="P38" s="19"/>
      <c r="Q38" s="20">
        <f t="shared" si="1"/>
        <v>3000000</v>
      </c>
    </row>
    <row r="39" spans="2:17" x14ac:dyDescent="0.25">
      <c r="B39" s="17" t="s">
        <v>49</v>
      </c>
      <c r="C39" s="18">
        <v>5100000</v>
      </c>
      <c r="D39" s="18">
        <v>0</v>
      </c>
      <c r="E39" s="18">
        <v>0</v>
      </c>
      <c r="F39" s="18">
        <v>0</v>
      </c>
      <c r="G39" s="19">
        <v>0</v>
      </c>
      <c r="H39" s="19">
        <v>0</v>
      </c>
      <c r="I39" s="19"/>
      <c r="J39" s="19"/>
      <c r="K39" s="19"/>
      <c r="L39" s="19"/>
      <c r="M39" s="19"/>
      <c r="N39" s="19"/>
      <c r="O39" s="19"/>
      <c r="P39" s="19"/>
      <c r="Q39" s="20">
        <f t="shared" si="1"/>
        <v>0</v>
      </c>
    </row>
    <row r="40" spans="2:17" x14ac:dyDescent="0.25">
      <c r="B40" s="17" t="s">
        <v>50</v>
      </c>
      <c r="C40" s="18">
        <v>0</v>
      </c>
      <c r="D40" s="18">
        <v>0</v>
      </c>
      <c r="E40" s="18">
        <v>0</v>
      </c>
      <c r="F40" s="18">
        <v>0</v>
      </c>
      <c r="G40" s="19">
        <v>0</v>
      </c>
      <c r="H40" s="19">
        <v>0</v>
      </c>
      <c r="I40" s="19"/>
      <c r="J40" s="19"/>
      <c r="K40" s="19"/>
      <c r="L40" s="19"/>
      <c r="M40" s="19"/>
      <c r="N40" s="19"/>
      <c r="O40" s="19"/>
      <c r="P40" s="19"/>
      <c r="Q40" s="20">
        <f t="shared" si="1"/>
        <v>0</v>
      </c>
    </row>
    <row r="41" spans="2:17" x14ac:dyDescent="0.25">
      <c r="B41" s="17" t="s">
        <v>51</v>
      </c>
      <c r="C41" s="18">
        <v>0</v>
      </c>
      <c r="D41" s="18">
        <v>0</v>
      </c>
      <c r="E41" s="18">
        <v>0</v>
      </c>
      <c r="F41" s="18">
        <v>0</v>
      </c>
      <c r="G41" s="19">
        <v>0</v>
      </c>
      <c r="H41" s="19">
        <v>0</v>
      </c>
      <c r="I41" s="19"/>
      <c r="J41" s="19"/>
      <c r="K41" s="19"/>
      <c r="L41" s="19"/>
      <c r="M41" s="19"/>
      <c r="N41" s="19"/>
      <c r="O41" s="19"/>
      <c r="P41" s="19"/>
      <c r="Q41" s="20">
        <f t="shared" si="1"/>
        <v>0</v>
      </c>
    </row>
    <row r="42" spans="2:17" x14ac:dyDescent="0.25">
      <c r="B42" s="17" t="s">
        <v>52</v>
      </c>
      <c r="C42" s="18">
        <v>0</v>
      </c>
      <c r="D42" s="18">
        <v>0</v>
      </c>
      <c r="E42" s="18">
        <v>0</v>
      </c>
      <c r="F42" s="18">
        <v>0</v>
      </c>
      <c r="G42" s="19">
        <v>0</v>
      </c>
      <c r="H42" s="19">
        <v>0</v>
      </c>
      <c r="I42" s="19"/>
      <c r="J42" s="19"/>
      <c r="K42" s="19"/>
      <c r="L42" s="19"/>
      <c r="M42" s="19"/>
      <c r="N42" s="19"/>
      <c r="O42" s="19"/>
      <c r="P42" s="19"/>
      <c r="Q42" s="20">
        <f t="shared" si="1"/>
        <v>0</v>
      </c>
    </row>
    <row r="43" spans="2:17" x14ac:dyDescent="0.25">
      <c r="B43" s="17" t="s">
        <v>53</v>
      </c>
      <c r="C43" s="18">
        <v>0</v>
      </c>
      <c r="D43" s="18">
        <v>0</v>
      </c>
      <c r="E43" s="18">
        <v>0</v>
      </c>
      <c r="F43" s="18">
        <v>0</v>
      </c>
      <c r="G43" s="19">
        <v>0</v>
      </c>
      <c r="H43" s="19">
        <v>0</v>
      </c>
      <c r="I43" s="19"/>
      <c r="J43" s="19"/>
      <c r="K43" s="19"/>
      <c r="L43" s="19"/>
      <c r="M43" s="19"/>
      <c r="N43" s="19"/>
      <c r="O43" s="19"/>
      <c r="P43" s="19"/>
      <c r="Q43" s="20">
        <f t="shared" si="1"/>
        <v>0</v>
      </c>
    </row>
    <row r="44" spans="2:17" x14ac:dyDescent="0.25">
      <c r="B44" s="17" t="s">
        <v>54</v>
      </c>
      <c r="C44" s="18">
        <v>100000</v>
      </c>
      <c r="D44" s="18">
        <v>9000000</v>
      </c>
      <c r="E44" s="18">
        <v>0</v>
      </c>
      <c r="F44" s="18">
        <v>0</v>
      </c>
      <c r="G44" s="19">
        <v>0</v>
      </c>
      <c r="H44" s="19">
        <v>0</v>
      </c>
      <c r="I44" s="19"/>
      <c r="J44" s="19"/>
      <c r="K44" s="19"/>
      <c r="L44" s="19"/>
      <c r="M44" s="19"/>
      <c r="N44" s="19"/>
      <c r="O44" s="19"/>
      <c r="P44" s="19"/>
      <c r="Q44" s="20">
        <f t="shared" si="1"/>
        <v>0</v>
      </c>
    </row>
    <row r="45" spans="2:17" x14ac:dyDescent="0.25">
      <c r="B45" s="17" t="s">
        <v>55</v>
      </c>
      <c r="C45" s="18">
        <v>0</v>
      </c>
      <c r="D45" s="18">
        <v>0</v>
      </c>
      <c r="E45" s="18">
        <v>0</v>
      </c>
      <c r="F45" s="18">
        <v>0</v>
      </c>
      <c r="G45" s="19">
        <v>0</v>
      </c>
      <c r="H45" s="19">
        <v>0</v>
      </c>
      <c r="I45" s="19"/>
      <c r="J45" s="19"/>
      <c r="K45" s="19"/>
      <c r="L45" s="19"/>
      <c r="M45" s="19"/>
      <c r="N45" s="19"/>
      <c r="O45" s="19"/>
      <c r="P45" s="19"/>
      <c r="Q45" s="20">
        <f t="shared" si="1"/>
        <v>0</v>
      </c>
    </row>
    <row r="46" spans="2:17" x14ac:dyDescent="0.25">
      <c r="B46" s="13" t="s">
        <v>56</v>
      </c>
      <c r="C46" s="14">
        <f t="shared" ref="C46:H46" si="5">+SUM(C47:C53)</f>
        <v>3874636359</v>
      </c>
      <c r="D46" s="22">
        <f t="shared" si="5"/>
        <v>-111463640</v>
      </c>
      <c r="E46" s="15">
        <f t="shared" si="5"/>
        <v>0</v>
      </c>
      <c r="F46" s="15">
        <f t="shared" si="5"/>
        <v>0</v>
      </c>
      <c r="G46" s="15">
        <f t="shared" si="5"/>
        <v>0</v>
      </c>
      <c r="H46" s="15">
        <f t="shared" si="5"/>
        <v>0</v>
      </c>
      <c r="I46" s="14"/>
      <c r="J46" s="14"/>
      <c r="K46" s="13"/>
      <c r="L46" s="14"/>
      <c r="M46" s="14"/>
      <c r="N46" s="13"/>
      <c r="O46" s="14"/>
      <c r="P46" s="14"/>
      <c r="Q46" s="15">
        <f t="shared" si="1"/>
        <v>0</v>
      </c>
    </row>
    <row r="47" spans="2:17" x14ac:dyDescent="0.25">
      <c r="B47" s="17" t="s">
        <v>57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9">
        <v>0</v>
      </c>
      <c r="I47" s="18"/>
      <c r="J47" s="18"/>
      <c r="K47" s="17"/>
      <c r="L47" s="18"/>
      <c r="M47" s="18"/>
      <c r="N47" s="17"/>
      <c r="O47" s="18"/>
      <c r="P47" s="18"/>
      <c r="Q47" s="19">
        <f t="shared" si="1"/>
        <v>0</v>
      </c>
    </row>
    <row r="48" spans="2:17" x14ac:dyDescent="0.25">
      <c r="B48" s="17" t="s">
        <v>58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9">
        <v>0</v>
      </c>
      <c r="I48" s="18"/>
      <c r="J48" s="18"/>
      <c r="K48" s="17"/>
      <c r="L48" s="18"/>
      <c r="M48" s="18"/>
      <c r="N48" s="17"/>
      <c r="O48" s="18"/>
      <c r="P48" s="18"/>
      <c r="Q48" s="19">
        <f t="shared" si="1"/>
        <v>0</v>
      </c>
    </row>
    <row r="49" spans="2:17" x14ac:dyDescent="0.25">
      <c r="B49" s="17" t="s">
        <v>59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9">
        <v>0</v>
      </c>
      <c r="I49" s="18"/>
      <c r="J49" s="18"/>
      <c r="K49" s="17"/>
      <c r="L49" s="18"/>
      <c r="M49" s="18"/>
      <c r="N49" s="17"/>
      <c r="O49" s="18"/>
      <c r="P49" s="18"/>
      <c r="Q49" s="19">
        <f t="shared" si="1"/>
        <v>0</v>
      </c>
    </row>
    <row r="50" spans="2:17" x14ac:dyDescent="0.25">
      <c r="B50" s="17" t="s">
        <v>60</v>
      </c>
      <c r="C50" s="18">
        <v>3874636359</v>
      </c>
      <c r="D50" s="21">
        <v>-111463640</v>
      </c>
      <c r="E50" s="18">
        <v>0</v>
      </c>
      <c r="F50" s="18">
        <v>0</v>
      </c>
      <c r="G50" s="18">
        <v>0</v>
      </c>
      <c r="H50" s="19">
        <v>0</v>
      </c>
      <c r="I50" s="18"/>
      <c r="J50" s="18"/>
      <c r="K50" s="17"/>
      <c r="L50" s="18"/>
      <c r="M50" s="18"/>
      <c r="N50" s="17"/>
      <c r="O50" s="18"/>
      <c r="P50" s="18"/>
      <c r="Q50" s="19">
        <f t="shared" si="1"/>
        <v>0</v>
      </c>
    </row>
    <row r="51" spans="2:17" x14ac:dyDescent="0.25">
      <c r="B51" s="17" t="s">
        <v>61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9">
        <v>0</v>
      </c>
      <c r="I51" s="18"/>
      <c r="J51" s="18"/>
      <c r="K51" s="17"/>
      <c r="L51" s="18"/>
      <c r="M51" s="18"/>
      <c r="N51" s="17"/>
      <c r="O51" s="18"/>
      <c r="P51" s="18"/>
      <c r="Q51" s="19">
        <f t="shared" si="1"/>
        <v>0</v>
      </c>
    </row>
    <row r="52" spans="2:17" x14ac:dyDescent="0.25">
      <c r="B52" s="17" t="s">
        <v>62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9">
        <v>0</v>
      </c>
      <c r="I52" s="18"/>
      <c r="J52" s="18"/>
      <c r="K52" s="17"/>
      <c r="L52" s="18"/>
      <c r="M52" s="18"/>
      <c r="N52" s="17"/>
      <c r="O52" s="18"/>
      <c r="P52" s="18"/>
      <c r="Q52" s="19">
        <f t="shared" si="1"/>
        <v>0</v>
      </c>
    </row>
    <row r="53" spans="2:17" x14ac:dyDescent="0.25">
      <c r="B53" s="17" t="s">
        <v>63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9">
        <v>0</v>
      </c>
      <c r="I53" s="18"/>
      <c r="J53" s="18"/>
      <c r="K53" s="17"/>
      <c r="L53" s="18"/>
      <c r="M53" s="18"/>
      <c r="N53" s="17"/>
      <c r="O53" s="18"/>
      <c r="P53" s="18"/>
      <c r="Q53" s="19">
        <f t="shared" si="1"/>
        <v>0</v>
      </c>
    </row>
    <row r="54" spans="2:17" x14ac:dyDescent="0.25">
      <c r="B54" s="13" t="s">
        <v>64</v>
      </c>
      <c r="C54" s="14">
        <f t="shared" ref="C54:H54" si="6">+SUM(C55:C63)</f>
        <v>3607709409</v>
      </c>
      <c r="D54" s="22">
        <f t="shared" si="6"/>
        <v>-1200722338.1900001</v>
      </c>
      <c r="E54" s="15">
        <f t="shared" si="6"/>
        <v>158194164.70999998</v>
      </c>
      <c r="F54" s="15">
        <f t="shared" si="6"/>
        <v>40726875.619999997</v>
      </c>
      <c r="G54" s="15">
        <f t="shared" si="6"/>
        <v>9916307.620000001</v>
      </c>
      <c r="H54" s="15">
        <f t="shared" si="6"/>
        <v>17150041.949999999</v>
      </c>
      <c r="I54" s="14"/>
      <c r="J54" s="14"/>
      <c r="K54" s="13"/>
      <c r="L54" s="14"/>
      <c r="M54" s="14"/>
      <c r="N54" s="13"/>
      <c r="O54" s="14"/>
      <c r="P54" s="14"/>
      <c r="Q54" s="15">
        <f t="shared" si="1"/>
        <v>225987389.89999998</v>
      </c>
    </row>
    <row r="55" spans="2:17" x14ac:dyDescent="0.25">
      <c r="B55" s="17" t="s">
        <v>65</v>
      </c>
      <c r="C55" s="18">
        <v>209227002</v>
      </c>
      <c r="D55" s="18">
        <v>151002195.53</v>
      </c>
      <c r="E55" s="19">
        <v>265548</v>
      </c>
      <c r="F55" s="19"/>
      <c r="G55" s="18">
        <v>0</v>
      </c>
      <c r="H55" s="19">
        <v>14437541.949999999</v>
      </c>
      <c r="I55" s="18"/>
      <c r="J55" s="18"/>
      <c r="K55" s="17"/>
      <c r="L55" s="18"/>
      <c r="M55" s="18"/>
      <c r="N55" s="17"/>
      <c r="O55" s="18"/>
      <c r="P55" s="18"/>
      <c r="Q55" s="19">
        <f t="shared" si="1"/>
        <v>14703089.949999999</v>
      </c>
    </row>
    <row r="56" spans="2:17" x14ac:dyDescent="0.25">
      <c r="B56" s="17" t="s">
        <v>66</v>
      </c>
      <c r="C56" s="18">
        <v>7010000</v>
      </c>
      <c r="D56" s="21">
        <v>-1483000</v>
      </c>
      <c r="E56" s="19">
        <v>0</v>
      </c>
      <c r="F56" s="19"/>
      <c r="G56" s="18">
        <v>0</v>
      </c>
      <c r="H56" s="19">
        <v>0</v>
      </c>
      <c r="I56" s="18"/>
      <c r="J56" s="18"/>
      <c r="K56" s="17"/>
      <c r="L56" s="18"/>
      <c r="M56" s="18"/>
      <c r="N56" s="17"/>
      <c r="O56" s="18"/>
      <c r="P56" s="18"/>
      <c r="Q56" s="19">
        <f t="shared" si="1"/>
        <v>0</v>
      </c>
    </row>
    <row r="57" spans="2:17" x14ac:dyDescent="0.25">
      <c r="B57" s="17" t="s">
        <v>67</v>
      </c>
      <c r="C57" s="18">
        <v>2844205518</v>
      </c>
      <c r="D57" s="21">
        <v>-1389606885.72</v>
      </c>
      <c r="E57" s="19">
        <v>125098616.70999999</v>
      </c>
      <c r="F57" s="19">
        <v>201544</v>
      </c>
      <c r="G57" s="18">
        <v>5486882.7800000003</v>
      </c>
      <c r="H57" s="19">
        <v>0</v>
      </c>
      <c r="I57" s="18"/>
      <c r="J57" s="18"/>
      <c r="K57" s="17"/>
      <c r="L57" s="18"/>
      <c r="M57" s="18"/>
      <c r="N57" s="17"/>
      <c r="O57" s="18"/>
      <c r="P57" s="18"/>
      <c r="Q57" s="19">
        <f t="shared" si="1"/>
        <v>130787043.48999999</v>
      </c>
    </row>
    <row r="58" spans="2:17" x14ac:dyDescent="0.25">
      <c r="B58" s="17" t="s">
        <v>68</v>
      </c>
      <c r="C58" s="18">
        <v>103260000</v>
      </c>
      <c r="D58" s="18">
        <v>0</v>
      </c>
      <c r="E58" s="19">
        <v>0</v>
      </c>
      <c r="F58" s="19">
        <v>0</v>
      </c>
      <c r="G58" s="18">
        <v>0</v>
      </c>
      <c r="H58" s="19">
        <v>0</v>
      </c>
      <c r="I58" s="18"/>
      <c r="J58" s="18"/>
      <c r="K58" s="17"/>
      <c r="L58" s="18"/>
      <c r="M58" s="18"/>
      <c r="N58" s="17"/>
      <c r="O58" s="18"/>
      <c r="P58" s="18"/>
      <c r="Q58" s="19">
        <f t="shared" si="1"/>
        <v>0</v>
      </c>
    </row>
    <row r="59" spans="2:17" x14ac:dyDescent="0.25">
      <c r="B59" s="17" t="s">
        <v>69</v>
      </c>
      <c r="C59" s="18">
        <v>94234282</v>
      </c>
      <c r="D59" s="18">
        <v>61743900</v>
      </c>
      <c r="E59" s="18">
        <v>0</v>
      </c>
      <c r="F59" s="19">
        <v>3000331.61</v>
      </c>
      <c r="G59" s="18">
        <v>2054424.84</v>
      </c>
      <c r="H59" s="19">
        <v>0</v>
      </c>
      <c r="I59" s="18"/>
      <c r="J59" s="18"/>
      <c r="K59" s="17"/>
      <c r="L59" s="18"/>
      <c r="M59" s="18"/>
      <c r="N59" s="17"/>
      <c r="O59" s="18"/>
      <c r="P59" s="18"/>
      <c r="Q59" s="19">
        <f t="shared" si="1"/>
        <v>5054756.45</v>
      </c>
    </row>
    <row r="60" spans="2:17" x14ac:dyDescent="0.25">
      <c r="B60" s="17" t="s">
        <v>70</v>
      </c>
      <c r="C60" s="18">
        <v>5128172</v>
      </c>
      <c r="D60" s="18">
        <v>2552000</v>
      </c>
      <c r="E60" s="19">
        <v>0</v>
      </c>
      <c r="F60" s="19">
        <v>0</v>
      </c>
      <c r="G60" s="18">
        <v>0</v>
      </c>
      <c r="H60" s="19">
        <v>0</v>
      </c>
      <c r="I60" s="18"/>
      <c r="J60" s="18"/>
      <c r="K60" s="17"/>
      <c r="L60" s="18"/>
      <c r="M60" s="18"/>
      <c r="N60" s="17"/>
      <c r="O60" s="18"/>
      <c r="P60" s="18"/>
      <c r="Q60" s="19">
        <f t="shared" si="1"/>
        <v>0</v>
      </c>
    </row>
    <row r="61" spans="2:17" x14ac:dyDescent="0.25">
      <c r="B61" s="17" t="s">
        <v>71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9">
        <v>0</v>
      </c>
      <c r="I61" s="18"/>
      <c r="J61" s="18"/>
      <c r="K61" s="17"/>
      <c r="L61" s="18"/>
      <c r="M61" s="18"/>
      <c r="N61" s="17"/>
      <c r="O61" s="18"/>
      <c r="P61" s="18"/>
      <c r="Q61" s="19">
        <f t="shared" si="1"/>
        <v>0</v>
      </c>
    </row>
    <row r="62" spans="2:17" x14ac:dyDescent="0.25">
      <c r="B62" s="17" t="s">
        <v>72</v>
      </c>
      <c r="C62" s="18">
        <v>10000000</v>
      </c>
      <c r="D62" s="21">
        <v>-2430548</v>
      </c>
      <c r="E62" s="19">
        <v>0</v>
      </c>
      <c r="F62" s="19">
        <v>0</v>
      </c>
      <c r="G62" s="18">
        <v>0</v>
      </c>
      <c r="H62" s="19">
        <v>0</v>
      </c>
      <c r="I62" s="18"/>
      <c r="J62" s="18"/>
      <c r="K62" s="17"/>
      <c r="L62" s="18"/>
      <c r="M62" s="18"/>
      <c r="N62" s="17"/>
      <c r="O62" s="18"/>
      <c r="P62" s="18"/>
      <c r="Q62" s="19">
        <f t="shared" si="1"/>
        <v>0</v>
      </c>
    </row>
    <row r="63" spans="2:17" x14ac:dyDescent="0.25">
      <c r="B63" s="17" t="s">
        <v>73</v>
      </c>
      <c r="C63" s="18">
        <v>334644435</v>
      </c>
      <c r="D63" s="21">
        <v>-22500000</v>
      </c>
      <c r="E63" s="18">
        <v>32830000</v>
      </c>
      <c r="F63" s="19">
        <v>37525000.009999998</v>
      </c>
      <c r="G63" s="18">
        <v>2375000</v>
      </c>
      <c r="H63" s="19">
        <v>2712500</v>
      </c>
      <c r="I63" s="18"/>
      <c r="J63" s="18"/>
      <c r="K63" s="17"/>
      <c r="L63" s="18"/>
      <c r="M63" s="18"/>
      <c r="N63" s="17"/>
      <c r="O63" s="18"/>
      <c r="P63" s="18"/>
      <c r="Q63" s="19">
        <f t="shared" si="1"/>
        <v>75442500.00999999</v>
      </c>
    </row>
    <row r="64" spans="2:17" x14ac:dyDescent="0.25">
      <c r="B64" s="13" t="s">
        <v>74</v>
      </c>
      <c r="C64" s="14">
        <f t="shared" ref="C64:H64" si="7">+SUM(C65:C68)</f>
        <v>13439809884.310001</v>
      </c>
      <c r="D64" s="14">
        <f t="shared" si="7"/>
        <v>1178651159.5</v>
      </c>
      <c r="E64" s="15">
        <f t="shared" si="7"/>
        <v>314606008.30000001</v>
      </c>
      <c r="F64" s="15">
        <f t="shared" si="7"/>
        <v>450085503.56</v>
      </c>
      <c r="G64" s="15">
        <f t="shared" si="7"/>
        <v>2330208109.54</v>
      </c>
      <c r="H64" s="15">
        <f t="shared" si="7"/>
        <v>974746453.93000007</v>
      </c>
      <c r="I64" s="14"/>
      <c r="J64" s="14"/>
      <c r="K64" s="13"/>
      <c r="L64" s="14"/>
      <c r="M64" s="14"/>
      <c r="N64" s="13"/>
      <c r="O64" s="14"/>
      <c r="P64" s="14"/>
      <c r="Q64" s="15">
        <f t="shared" si="1"/>
        <v>4069646075.3299999</v>
      </c>
    </row>
    <row r="65" spans="2:17" x14ac:dyDescent="0.25">
      <c r="B65" s="17" t="s">
        <v>75</v>
      </c>
      <c r="C65" s="18">
        <v>11282736413.310001</v>
      </c>
      <c r="D65" s="18">
        <v>31429560.170000002</v>
      </c>
      <c r="E65" s="19">
        <v>264326410.80000001</v>
      </c>
      <c r="F65" s="19">
        <v>379204381.01999998</v>
      </c>
      <c r="G65" s="18">
        <v>1640834096.98</v>
      </c>
      <c r="H65" s="19">
        <v>868906250.11000001</v>
      </c>
      <c r="I65" s="18"/>
      <c r="J65" s="18"/>
      <c r="K65" s="17"/>
      <c r="L65" s="18"/>
      <c r="M65" s="18"/>
      <c r="N65" s="17"/>
      <c r="O65" s="18"/>
      <c r="P65" s="18"/>
      <c r="Q65" s="19">
        <f t="shared" si="1"/>
        <v>3153271138.9100003</v>
      </c>
    </row>
    <row r="66" spans="2:17" x14ac:dyDescent="0.25">
      <c r="B66" s="17" t="s">
        <v>76</v>
      </c>
      <c r="C66" s="18">
        <v>2157073471</v>
      </c>
      <c r="D66" s="18">
        <v>1147221599.3299999</v>
      </c>
      <c r="E66" s="19">
        <v>50279597.5</v>
      </c>
      <c r="F66" s="19">
        <v>70881122.540000007</v>
      </c>
      <c r="G66" s="18">
        <v>689374012.55999994</v>
      </c>
      <c r="H66" s="19">
        <v>105840203.81999999</v>
      </c>
      <c r="I66" s="18"/>
      <c r="J66" s="18"/>
      <c r="K66" s="17"/>
      <c r="L66" s="18"/>
      <c r="M66" s="18"/>
      <c r="N66" s="17"/>
      <c r="O66" s="18"/>
      <c r="P66" s="18"/>
      <c r="Q66" s="19">
        <f t="shared" si="1"/>
        <v>916374936.41999984</v>
      </c>
    </row>
    <row r="67" spans="2:17" x14ac:dyDescent="0.25">
      <c r="B67" s="17" t="s">
        <v>77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/>
      <c r="J67" s="18"/>
      <c r="K67" s="17"/>
      <c r="L67" s="18"/>
      <c r="M67" s="18"/>
      <c r="N67" s="17"/>
      <c r="O67" s="18"/>
      <c r="P67" s="18"/>
      <c r="Q67" s="19">
        <f t="shared" si="1"/>
        <v>0</v>
      </c>
    </row>
    <row r="68" spans="2:17" x14ac:dyDescent="0.25">
      <c r="B68" s="17" t="s">
        <v>78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/>
      <c r="J68" s="18"/>
      <c r="K68" s="17"/>
      <c r="L68" s="18"/>
      <c r="M68" s="18"/>
      <c r="N68" s="17"/>
      <c r="O68" s="18"/>
      <c r="P68" s="18"/>
      <c r="Q68" s="19">
        <f t="shared" si="1"/>
        <v>0</v>
      </c>
    </row>
    <row r="69" spans="2:17" x14ac:dyDescent="0.25">
      <c r="B69" s="13" t="s">
        <v>79</v>
      </c>
      <c r="C69" s="14">
        <v>0</v>
      </c>
      <c r="D69" s="14"/>
      <c r="E69" s="15">
        <f>+SUM(E70:E74)</f>
        <v>0</v>
      </c>
      <c r="F69" s="15">
        <f>+SUM(F70:F74)</f>
        <v>0</v>
      </c>
      <c r="G69" s="15">
        <f>+SUM(G70:G74)</f>
        <v>0</v>
      </c>
      <c r="H69" s="13"/>
      <c r="I69" s="14"/>
      <c r="J69" s="14"/>
      <c r="K69" s="13"/>
      <c r="L69" s="14"/>
      <c r="M69" s="14"/>
      <c r="N69" s="13"/>
      <c r="O69" s="14"/>
      <c r="P69" s="14"/>
      <c r="Q69" s="15">
        <f t="shared" si="1"/>
        <v>0</v>
      </c>
    </row>
    <row r="70" spans="2:17" x14ac:dyDescent="0.25">
      <c r="B70" s="17" t="s">
        <v>80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9">
        <f t="shared" si="1"/>
        <v>0</v>
      </c>
    </row>
    <row r="71" spans="2:17" x14ac:dyDescent="0.25">
      <c r="B71" s="17" t="s">
        <v>81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9">
        <f t="shared" si="1"/>
        <v>0</v>
      </c>
    </row>
    <row r="72" spans="2:17" x14ac:dyDescent="0.25">
      <c r="B72" s="17" t="s">
        <v>82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9">
        <f t="shared" si="1"/>
        <v>0</v>
      </c>
    </row>
    <row r="73" spans="2:17" x14ac:dyDescent="0.25">
      <c r="B73" s="17" t="s">
        <v>83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9">
        <f t="shared" si="1"/>
        <v>0</v>
      </c>
    </row>
    <row r="74" spans="2:17" x14ac:dyDescent="0.25">
      <c r="B74" s="17" t="s">
        <v>84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9">
        <f t="shared" si="1"/>
        <v>0</v>
      </c>
    </row>
    <row r="75" spans="2:17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3"/>
      <c r="I75" s="14"/>
      <c r="J75" s="14"/>
      <c r="K75" s="13"/>
      <c r="L75" s="14"/>
      <c r="M75" s="14"/>
      <c r="N75" s="13"/>
      <c r="O75" s="14"/>
      <c r="P75" s="14"/>
      <c r="Q75" s="15">
        <f t="shared" ref="Q75:Q89" si="8">+SUM(E75:P75)</f>
        <v>0</v>
      </c>
    </row>
    <row r="76" spans="2:17" x14ac:dyDescent="0.25">
      <c r="B76" s="17" t="s">
        <v>86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/>
      <c r="J76" s="18"/>
      <c r="K76" s="17"/>
      <c r="L76" s="18"/>
      <c r="M76" s="18"/>
      <c r="N76" s="17"/>
      <c r="O76" s="18"/>
      <c r="P76" s="18"/>
      <c r="Q76" s="19">
        <f>+SUM(E76:P76)</f>
        <v>0</v>
      </c>
    </row>
    <row r="77" spans="2:17" x14ac:dyDescent="0.25">
      <c r="B77" s="17" t="s">
        <v>87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/>
      <c r="J77" s="18"/>
      <c r="K77" s="17"/>
      <c r="L77" s="18"/>
      <c r="M77" s="18"/>
      <c r="N77" s="17"/>
      <c r="O77" s="18"/>
      <c r="P77" s="18"/>
      <c r="Q77" s="19">
        <f t="shared" si="8"/>
        <v>0</v>
      </c>
    </row>
    <row r="78" spans="2:17" x14ac:dyDescent="0.25">
      <c r="B78" s="17" t="s">
        <v>88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/>
      <c r="J78" s="18"/>
      <c r="K78" s="17"/>
      <c r="L78" s="18"/>
      <c r="M78" s="18"/>
      <c r="N78" s="17"/>
      <c r="O78" s="18"/>
      <c r="P78" s="18"/>
      <c r="Q78" s="19">
        <f t="shared" si="8"/>
        <v>0</v>
      </c>
    </row>
    <row r="79" spans="2:17" x14ac:dyDescent="0.25">
      <c r="B79" s="17" t="s">
        <v>89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/>
      <c r="J79" s="18"/>
      <c r="K79" s="17"/>
      <c r="L79" s="18"/>
      <c r="M79" s="18"/>
      <c r="N79" s="17"/>
      <c r="O79" s="18"/>
      <c r="P79" s="18"/>
      <c r="Q79" s="19">
        <f t="shared" si="8"/>
        <v>0</v>
      </c>
    </row>
    <row r="80" spans="2:17" x14ac:dyDescent="0.25">
      <c r="B80" s="17" t="s">
        <v>90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/>
      <c r="J80" s="18"/>
      <c r="K80" s="17"/>
      <c r="L80" s="18"/>
      <c r="M80" s="18"/>
      <c r="N80" s="17"/>
      <c r="O80" s="18"/>
      <c r="P80" s="18"/>
      <c r="Q80" s="19">
        <f t="shared" si="8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0">
        <f>+E82+E85+E88</f>
        <v>0</v>
      </c>
      <c r="F81" s="10">
        <f t="shared" ref="F81:H81" si="9">+F82+F85+F88</f>
        <v>0</v>
      </c>
      <c r="G81" s="10">
        <f t="shared" si="9"/>
        <v>0</v>
      </c>
      <c r="H81" s="10">
        <f t="shared" si="9"/>
        <v>0</v>
      </c>
      <c r="I81" s="9"/>
      <c r="J81" s="9"/>
      <c r="K81" s="8"/>
      <c r="L81" s="9"/>
      <c r="M81" s="9"/>
      <c r="N81" s="8"/>
      <c r="O81" s="9"/>
      <c r="P81" s="9"/>
      <c r="Q81" s="10">
        <f t="shared" si="8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H82" si="10">+SUM(F83:F84)</f>
        <v>0</v>
      </c>
      <c r="G82" s="15">
        <f t="shared" si="10"/>
        <v>0</v>
      </c>
      <c r="H82" s="15">
        <f t="shared" si="10"/>
        <v>0</v>
      </c>
      <c r="I82" s="14"/>
      <c r="J82" s="14"/>
      <c r="K82" s="13"/>
      <c r="L82" s="14"/>
      <c r="M82" s="14"/>
      <c r="N82" s="13"/>
      <c r="O82" s="14"/>
      <c r="P82" s="14"/>
      <c r="Q82" s="15">
        <f t="shared" si="8"/>
        <v>0</v>
      </c>
    </row>
    <row r="83" spans="2:17" x14ac:dyDescent="0.25">
      <c r="B83" s="17" t="s">
        <v>93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/>
      <c r="J83" s="18"/>
      <c r="K83" s="17"/>
      <c r="L83" s="18"/>
      <c r="M83" s="18"/>
      <c r="N83" s="17"/>
      <c r="O83" s="18"/>
      <c r="P83" s="18"/>
      <c r="Q83" s="19">
        <f t="shared" si="8"/>
        <v>0</v>
      </c>
    </row>
    <row r="84" spans="2:17" x14ac:dyDescent="0.25">
      <c r="B84" s="17" t="s">
        <v>94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/>
      <c r="J84" s="18"/>
      <c r="K84" s="17"/>
      <c r="L84" s="18"/>
      <c r="M84" s="18"/>
      <c r="N84" s="17"/>
      <c r="O84" s="18"/>
      <c r="P84" s="18"/>
      <c r="Q84" s="19">
        <f t="shared" si="8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H85" si="11">+SUM(F86:F87)</f>
        <v>0</v>
      </c>
      <c r="G85" s="15">
        <f t="shared" si="11"/>
        <v>0</v>
      </c>
      <c r="H85" s="15">
        <f t="shared" si="11"/>
        <v>0</v>
      </c>
      <c r="I85" s="14"/>
      <c r="J85" s="14"/>
      <c r="K85" s="13"/>
      <c r="L85" s="14"/>
      <c r="M85" s="14"/>
      <c r="N85" s="13"/>
      <c r="O85" s="14"/>
      <c r="P85" s="14"/>
      <c r="Q85" s="15">
        <f t="shared" si="8"/>
        <v>0</v>
      </c>
    </row>
    <row r="86" spans="2:17" x14ac:dyDescent="0.25">
      <c r="B86" s="17" t="s">
        <v>96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/>
      <c r="J86" s="18"/>
      <c r="K86" s="17"/>
      <c r="L86" s="18"/>
      <c r="M86" s="18"/>
      <c r="N86" s="17"/>
      <c r="O86" s="18"/>
      <c r="P86" s="18"/>
      <c r="Q86" s="19">
        <f t="shared" si="8"/>
        <v>0</v>
      </c>
    </row>
    <row r="87" spans="2:17" ht="15" customHeight="1" x14ac:dyDescent="0.25">
      <c r="B87" s="17" t="s">
        <v>97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/>
      <c r="J87" s="18"/>
      <c r="K87" s="17"/>
      <c r="L87" s="18"/>
      <c r="M87" s="18"/>
      <c r="N87" s="17"/>
      <c r="O87" s="18"/>
      <c r="P87" s="18"/>
      <c r="Q87" s="19">
        <f t="shared" si="8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3">
        <f>+SUM(E89)</f>
        <v>0</v>
      </c>
      <c r="F88" s="23">
        <f t="shared" ref="F88:H88" si="12">+SUM(F89)</f>
        <v>0</v>
      </c>
      <c r="G88" s="23">
        <f t="shared" si="12"/>
        <v>0</v>
      </c>
      <c r="H88" s="23">
        <f t="shared" si="12"/>
        <v>0</v>
      </c>
      <c r="I88" s="14"/>
      <c r="J88" s="14"/>
      <c r="K88" s="13"/>
      <c r="L88" s="14"/>
      <c r="M88" s="14"/>
      <c r="N88" s="13"/>
      <c r="O88" s="14"/>
      <c r="P88" s="14"/>
      <c r="Q88" s="15">
        <f t="shared" si="8"/>
        <v>0</v>
      </c>
    </row>
    <row r="89" spans="2:17" ht="15.75" thickBot="1" x14ac:dyDescent="0.3">
      <c r="B89" s="17" t="s">
        <v>99</v>
      </c>
      <c r="C89" s="18">
        <v>0</v>
      </c>
      <c r="D89" s="18">
        <v>0</v>
      </c>
      <c r="E89" s="18">
        <v>0</v>
      </c>
      <c r="F89" s="18">
        <v>0</v>
      </c>
      <c r="G89" s="18"/>
      <c r="H89" s="17"/>
      <c r="I89" s="18"/>
      <c r="J89" s="18"/>
      <c r="K89" s="17"/>
      <c r="L89" s="18"/>
      <c r="M89" s="18"/>
      <c r="N89" s="17"/>
      <c r="O89" s="18"/>
      <c r="P89" s="18"/>
      <c r="Q89" s="19">
        <f t="shared" si="8"/>
        <v>0</v>
      </c>
    </row>
    <row r="90" spans="2:17" ht="15.75" thickTop="1" x14ac:dyDescent="0.25">
      <c r="B90" s="24" t="s">
        <v>100</v>
      </c>
      <c r="C90" s="25">
        <f>+SUM(C11+C17+C27+C37+C46+C54+C64)</f>
        <v>25212748733</v>
      </c>
      <c r="D90" s="25">
        <f>+SUM(D11+D17+D27+D37+D46+D54+D64)</f>
        <v>448000000</v>
      </c>
      <c r="E90" s="26">
        <f t="shared" ref="E90:P90" si="13">+E10</f>
        <v>641804219.81999993</v>
      </c>
      <c r="F90" s="27">
        <f t="shared" si="13"/>
        <v>698524905.77999997</v>
      </c>
      <c r="G90" s="27">
        <f t="shared" si="13"/>
        <v>2564094413.6300001</v>
      </c>
      <c r="H90" s="26">
        <f t="shared" si="13"/>
        <v>1220879281.1900001</v>
      </c>
      <c r="I90" s="27">
        <f t="shared" si="13"/>
        <v>0</v>
      </c>
      <c r="J90" s="27">
        <f t="shared" si="13"/>
        <v>0</v>
      </c>
      <c r="K90" s="26">
        <f t="shared" si="13"/>
        <v>0</v>
      </c>
      <c r="L90" s="27">
        <f t="shared" si="13"/>
        <v>0</v>
      </c>
      <c r="M90" s="27">
        <f t="shared" si="13"/>
        <v>0</v>
      </c>
      <c r="N90" s="26">
        <f t="shared" si="13"/>
        <v>0</v>
      </c>
      <c r="O90" s="27">
        <f t="shared" si="13"/>
        <v>0</v>
      </c>
      <c r="P90" s="27">
        <f t="shared" si="13"/>
        <v>0</v>
      </c>
      <c r="Q90" s="26">
        <f t="shared" ref="Q90" si="14">SUM(E90:P90)</f>
        <v>5125302820.4200001</v>
      </c>
    </row>
    <row r="91" spans="2:17" x14ac:dyDescent="0.25">
      <c r="B91" s="28"/>
      <c r="C91" s="29"/>
      <c r="D91" s="29"/>
      <c r="E91" s="30"/>
      <c r="F91" s="31"/>
      <c r="G91" s="31"/>
      <c r="H91" s="30"/>
      <c r="I91" s="31"/>
      <c r="J91" s="31"/>
      <c r="K91" s="30"/>
      <c r="L91" s="31"/>
      <c r="M91" s="31"/>
      <c r="N91" s="30"/>
      <c r="O91" s="31"/>
      <c r="P91" s="31"/>
      <c r="Q91" s="30"/>
    </row>
    <row r="92" spans="2:17" x14ac:dyDescent="0.25">
      <c r="B92" s="28"/>
      <c r="C92" s="29"/>
      <c r="D92" s="29"/>
      <c r="E92" s="30"/>
      <c r="F92" s="31"/>
      <c r="G92" s="31"/>
      <c r="H92" s="30"/>
      <c r="I92" s="31"/>
      <c r="J92" s="31"/>
      <c r="K92" s="30"/>
      <c r="L92" s="31"/>
      <c r="M92" s="31"/>
      <c r="N92" s="30"/>
      <c r="O92" s="31"/>
      <c r="P92" s="31"/>
      <c r="Q92" s="30"/>
    </row>
    <row r="93" spans="2:17" ht="21.75" customHeight="1" x14ac:dyDescent="0.25"/>
    <row r="94" spans="2:17" ht="15.75" thickBot="1" x14ac:dyDescent="0.3">
      <c r="B94" s="32" t="s">
        <v>101</v>
      </c>
    </row>
    <row r="95" spans="2:17" ht="34.5" customHeight="1" thickBot="1" x14ac:dyDescent="0.3">
      <c r="B95" s="33" t="s">
        <v>102</v>
      </c>
    </row>
    <row r="96" spans="2:17" ht="36.75" customHeight="1" thickBot="1" x14ac:dyDescent="0.3">
      <c r="B96" s="33" t="s">
        <v>103</v>
      </c>
    </row>
    <row r="97" spans="2:2" x14ac:dyDescent="0.25">
      <c r="B97" s="36" t="s">
        <v>104</v>
      </c>
    </row>
    <row r="98" spans="2:2" ht="45" customHeight="1" thickBot="1" x14ac:dyDescent="0.3">
      <c r="B98" s="41"/>
    </row>
    <row r="99" spans="2:2" ht="30" customHeight="1" thickBot="1" x14ac:dyDescent="0.3">
      <c r="B99" s="42" t="s">
        <v>105</v>
      </c>
    </row>
    <row r="100" spans="2:2" ht="45" customHeight="1" x14ac:dyDescent="0.25">
      <c r="B100" s="34"/>
    </row>
    <row r="102" spans="2:2" ht="5.25" customHeight="1" x14ac:dyDescent="0.25"/>
    <row r="106" spans="2:2" ht="91.5" customHeight="1" x14ac:dyDescent="0.25"/>
  </sheetData>
  <mergeCells count="8">
    <mergeCell ref="B8:C8"/>
    <mergeCell ref="B97:B98"/>
    <mergeCell ref="A2:Q2"/>
    <mergeCell ref="A3:Q3"/>
    <mergeCell ref="A4:Q4"/>
    <mergeCell ref="A5:Q5"/>
    <mergeCell ref="A6:Q6"/>
    <mergeCell ref="B7:D7"/>
  </mergeCells>
  <pageMargins left="0.70866141732283472" right="0.70866141732283472" top="1.1811023622047245" bottom="0.59055118110236227" header="0.31496062992125984" footer="0.31496062992125984"/>
  <pageSetup paperSize="7" scale="40" fitToHeight="0" orientation="landscape" r:id="rId1"/>
  <rowBreaks count="1" manualBreakCount="1">
    <brk id="6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Ejec. pres. abril 2026 </vt:lpstr>
      <vt:lpstr>'Ejec. pres. abril 2026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2026-05-05T15:00:11Z</cp:lastPrinted>
  <dcterms:created xsi:type="dcterms:W3CDTF">2026-05-05T14:54:24Z</dcterms:created>
  <dcterms:modified xsi:type="dcterms:W3CDTF">2026-05-06T14:44:15Z</dcterms:modified>
</cp:coreProperties>
</file>