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"/>
    </mc:Choice>
  </mc:AlternateContent>
  <xr:revisionPtr revIDLastSave="0" documentId="14_{75BF1D55-9D40-4278-8157-FD25FC6D05DB}" xr6:coauthVersionLast="47" xr6:coauthVersionMax="47" xr10:uidLastSave="{00000000-0000-0000-0000-000000000000}"/>
  <bookViews>
    <workbookView xWindow="-120" yWindow="-120" windowWidth="29040" windowHeight="15720" tabRatio="667" firstSheet="1" activeTab="1" xr2:uid="{D1F78BAC-84C4-4E9B-8CE1-4EBBFA3E55E2}"/>
  </bookViews>
  <sheets>
    <sheet name="Presupuesto aprobado 2024" sheetId="3" state="hidden" r:id="rId1"/>
    <sheet name="Ejec. Presup. Diciembre.2025" sheetId="29" r:id="rId2"/>
    <sheet name="ENERO1" sheetId="2" state="hidden" r:id="rId3"/>
  </sheets>
  <externalReferences>
    <externalReference r:id="rId4"/>
    <externalReference r:id="rId5"/>
  </externalReferences>
  <definedNames>
    <definedName name="_xlnm._FilterDatabase" localSheetId="2" hidden="1">ENERO1!$B$12:$R$93</definedName>
    <definedName name="_xlnm._FilterDatabase" localSheetId="0" hidden="1">'Presupuesto aprobado 2024'!#REF!</definedName>
    <definedName name="_xlnm.Print_Area" localSheetId="1">'Ejec. Presup. Diciembre.2025'!$A$1:$R$121</definedName>
    <definedName name="_xlnm.Print_Titles" localSheetId="2">ENERO1!$3:$9</definedName>
    <definedName name="_xlnm.Print_Titles" localSheetId="0">'Presupuesto aprobado 2024'!$3:$9</definedName>
  </definedName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9" l="1"/>
  <c r="C97" i="29"/>
  <c r="Q96" i="29"/>
  <c r="L95" i="29"/>
  <c r="K95" i="29"/>
  <c r="J95" i="29"/>
  <c r="I95" i="29"/>
  <c r="H95" i="29"/>
  <c r="G95" i="29"/>
  <c r="G88" i="29" s="1"/>
  <c r="F95" i="29"/>
  <c r="E95" i="29"/>
  <c r="Q95" i="29" s="1"/>
  <c r="Q94" i="29"/>
  <c r="Q93" i="29"/>
  <c r="L92" i="29"/>
  <c r="K92" i="29"/>
  <c r="J92" i="29"/>
  <c r="I92" i="29"/>
  <c r="H92" i="29"/>
  <c r="H88" i="29" s="1"/>
  <c r="G92" i="29"/>
  <c r="F92" i="29"/>
  <c r="E92" i="29"/>
  <c r="Q91" i="29"/>
  <c r="Q90" i="29"/>
  <c r="P89" i="29"/>
  <c r="P88" i="29" s="1"/>
  <c r="O89" i="29"/>
  <c r="O88" i="29" s="1"/>
  <c r="N89" i="29"/>
  <c r="M89" i="29"/>
  <c r="M88" i="29" s="1"/>
  <c r="L89" i="29"/>
  <c r="K89" i="29"/>
  <c r="K88" i="29" s="1"/>
  <c r="J89" i="29"/>
  <c r="I89" i="29"/>
  <c r="I88" i="29" s="1"/>
  <c r="H89" i="29"/>
  <c r="G89" i="29"/>
  <c r="F89" i="29"/>
  <c r="F88" i="29" s="1"/>
  <c r="E89" i="29"/>
  <c r="N88" i="29"/>
  <c r="L88" i="29"/>
  <c r="J88" i="29"/>
  <c r="E88" i="29"/>
  <c r="Q87" i="29"/>
  <c r="Q86" i="29"/>
  <c r="Q85" i="29"/>
  <c r="Q84" i="29"/>
  <c r="Q83" i="29"/>
  <c r="Q82" i="29"/>
  <c r="Q81" i="29"/>
  <c r="Q80" i="29"/>
  <c r="Q79" i="29"/>
  <c r="Q78" i="29"/>
  <c r="Q77" i="29"/>
  <c r="P76" i="29"/>
  <c r="O76" i="29"/>
  <c r="N76" i="29"/>
  <c r="M76" i="29"/>
  <c r="L76" i="29"/>
  <c r="K76" i="29"/>
  <c r="J76" i="29"/>
  <c r="I76" i="29"/>
  <c r="H76" i="29"/>
  <c r="G76" i="29"/>
  <c r="F76" i="29"/>
  <c r="E76" i="29"/>
  <c r="Q75" i="29"/>
  <c r="Q74" i="29"/>
  <c r="F73" i="29"/>
  <c r="Q73" i="29" s="1"/>
  <c r="Q72" i="29"/>
  <c r="P71" i="29"/>
  <c r="O71" i="29"/>
  <c r="N71" i="29"/>
  <c r="M71" i="29"/>
  <c r="L71" i="29"/>
  <c r="K71" i="29"/>
  <c r="J71" i="29"/>
  <c r="I71" i="29"/>
  <c r="H71" i="29"/>
  <c r="G71" i="29"/>
  <c r="E71" i="29"/>
  <c r="D71" i="29"/>
  <c r="Q70" i="29"/>
  <c r="Q69" i="29"/>
  <c r="Q68" i="29"/>
  <c r="Q67" i="29"/>
  <c r="Q66" i="29"/>
  <c r="Q65" i="29"/>
  <c r="Q64" i="29"/>
  <c r="Q63" i="29"/>
  <c r="Q62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Q60" i="29"/>
  <c r="Q59" i="29"/>
  <c r="Q58" i="29"/>
  <c r="I57" i="29"/>
  <c r="Q57" i="29" s="1"/>
  <c r="Q56" i="29"/>
  <c r="Q55" i="29"/>
  <c r="Q54" i="29"/>
  <c r="P53" i="29"/>
  <c r="O53" i="29"/>
  <c r="N53" i="29"/>
  <c r="M53" i="29"/>
  <c r="L53" i="29"/>
  <c r="K53" i="29"/>
  <c r="J53" i="29"/>
  <c r="H53" i="29"/>
  <c r="G53" i="29"/>
  <c r="F53" i="29"/>
  <c r="E53" i="29"/>
  <c r="D53" i="29"/>
  <c r="Q52" i="29"/>
  <c r="Q51" i="29"/>
  <c r="Q50" i="29"/>
  <c r="Q49" i="29"/>
  <c r="Q48" i="29"/>
  <c r="Q47" i="29"/>
  <c r="Q46" i="29"/>
  <c r="Q45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Q43" i="29"/>
  <c r="Q42" i="29"/>
  <c r="Q41" i="29"/>
  <c r="Q40" i="29"/>
  <c r="Q39" i="29"/>
  <c r="Q38" i="29"/>
  <c r="Q37" i="29"/>
  <c r="Q36" i="29"/>
  <c r="Q35" i="29"/>
  <c r="P34" i="29"/>
  <c r="O34" i="29"/>
  <c r="N34" i="29"/>
  <c r="M34" i="29"/>
  <c r="L34" i="29"/>
  <c r="K34" i="29"/>
  <c r="J34" i="29"/>
  <c r="J17" i="29" s="1"/>
  <c r="J97" i="29" s="1"/>
  <c r="I34" i="29"/>
  <c r="H34" i="29"/>
  <c r="G34" i="29"/>
  <c r="F34" i="29"/>
  <c r="E34" i="29"/>
  <c r="D34" i="29"/>
  <c r="F33" i="29"/>
  <c r="Q33" i="29" s="1"/>
  <c r="Q32" i="29"/>
  <c r="F31" i="29"/>
  <c r="Q31" i="29" s="1"/>
  <c r="F30" i="29"/>
  <c r="Q30" i="29" s="1"/>
  <c r="F29" i="29"/>
  <c r="Q29" i="29" s="1"/>
  <c r="F28" i="29"/>
  <c r="Q28" i="29" s="1"/>
  <c r="F27" i="29"/>
  <c r="Q27" i="29" s="1"/>
  <c r="F26" i="29"/>
  <c r="Q26" i="29" s="1"/>
  <c r="F25" i="29"/>
  <c r="O24" i="29"/>
  <c r="N24" i="29"/>
  <c r="M24" i="29"/>
  <c r="L24" i="29"/>
  <c r="K24" i="29"/>
  <c r="J24" i="29"/>
  <c r="I24" i="29"/>
  <c r="H24" i="29"/>
  <c r="G24" i="29"/>
  <c r="E24" i="29"/>
  <c r="E17" i="29" s="1"/>
  <c r="D24" i="29"/>
  <c r="Q23" i="29"/>
  <c r="Q22" i="29"/>
  <c r="Q21" i="29"/>
  <c r="Q20" i="29"/>
  <c r="Q19" i="29"/>
  <c r="P18" i="29"/>
  <c r="O18" i="29"/>
  <c r="N18" i="29"/>
  <c r="M18" i="29"/>
  <c r="L18" i="29"/>
  <c r="L17" i="29" s="1"/>
  <c r="L97" i="29" s="1"/>
  <c r="K18" i="29"/>
  <c r="K17" i="29" s="1"/>
  <c r="K97" i="29" s="1"/>
  <c r="J18" i="29"/>
  <c r="I18" i="29"/>
  <c r="H18" i="29"/>
  <c r="H17" i="29" s="1"/>
  <c r="H97" i="29" s="1"/>
  <c r="G18" i="29"/>
  <c r="G17" i="29" s="1"/>
  <c r="G97" i="29" s="1"/>
  <c r="F18" i="29"/>
  <c r="E18" i="29"/>
  <c r="D18" i="29"/>
  <c r="N17" i="29"/>
  <c r="N97" i="29" s="1"/>
  <c r="M17" i="29"/>
  <c r="M97" i="29" s="1"/>
  <c r="F24" i="29" l="1"/>
  <c r="Q92" i="29"/>
  <c r="D97" i="29"/>
  <c r="D17" i="29"/>
  <c r="Q89" i="29"/>
  <c r="Q76" i="29"/>
  <c r="Q61" i="29"/>
  <c r="Q44" i="29"/>
  <c r="Q34" i="29"/>
  <c r="P17" i="29"/>
  <c r="P97" i="29" s="1"/>
  <c r="Q18" i="29"/>
  <c r="O17" i="29"/>
  <c r="O97" i="29" s="1"/>
  <c r="Q88" i="29"/>
  <c r="E97" i="29"/>
  <c r="Q25" i="29"/>
  <c r="F71" i="29"/>
  <c r="Q71" i="29" s="1"/>
  <c r="Q24" i="29"/>
  <c r="I53" i="29"/>
  <c r="I17" i="29" s="1"/>
  <c r="I97" i="29" s="1"/>
  <c r="F17" i="29" l="1"/>
  <c r="Q53" i="29"/>
  <c r="F97" i="29" l="1"/>
  <c r="Q97" i="29" s="1"/>
  <c r="Q17" i="29"/>
  <c r="Q93" i="2" l="1"/>
  <c r="P93" i="2"/>
  <c r="O93" i="2"/>
  <c r="N93" i="2"/>
  <c r="M93" i="2"/>
  <c r="L93" i="2"/>
  <c r="K93" i="2"/>
  <c r="J93" i="2"/>
  <c r="I93" i="2"/>
  <c r="H93" i="2"/>
  <c r="G93" i="2"/>
  <c r="R92" i="2"/>
  <c r="F91" i="2"/>
  <c r="R91" i="2" s="1"/>
  <c r="R90" i="2"/>
  <c r="R89" i="2"/>
  <c r="F88" i="2"/>
  <c r="R88" i="2" s="1"/>
  <c r="R87" i="2"/>
  <c r="R86" i="2"/>
  <c r="F85" i="2"/>
  <c r="F84" i="2" s="1"/>
  <c r="R84" i="2" s="1"/>
  <c r="R83" i="2"/>
  <c r="R82" i="2"/>
  <c r="R81" i="2"/>
  <c r="R80" i="2"/>
  <c r="R79" i="2"/>
  <c r="F78" i="2"/>
  <c r="R78" i="2" s="1"/>
  <c r="R77" i="2"/>
  <c r="R76" i="2"/>
  <c r="R75" i="2"/>
  <c r="R74" i="2"/>
  <c r="R73" i="2"/>
  <c r="F72" i="2"/>
  <c r="R72" i="2" s="1"/>
  <c r="R71" i="2"/>
  <c r="R70" i="2"/>
  <c r="R69" i="2"/>
  <c r="R68" i="2"/>
  <c r="R66" i="2"/>
  <c r="R65" i="2"/>
  <c r="R64" i="2"/>
  <c r="R63" i="2"/>
  <c r="R62" i="2"/>
  <c r="R61" i="2"/>
  <c r="R60" i="2"/>
  <c r="R59" i="2"/>
  <c r="F57" i="2"/>
  <c r="R57" i="2" s="1"/>
  <c r="R56" i="2"/>
  <c r="R55" i="2"/>
  <c r="R54" i="2"/>
  <c r="R53" i="2"/>
  <c r="R52" i="2"/>
  <c r="R51" i="2"/>
  <c r="R50" i="2"/>
  <c r="F49" i="2"/>
  <c r="R49" i="2" s="1"/>
  <c r="R48" i="2"/>
  <c r="R47" i="2"/>
  <c r="R46" i="2"/>
  <c r="R45" i="2"/>
  <c r="R44" i="2"/>
  <c r="R43" i="2"/>
  <c r="R42" i="2"/>
  <c r="R41" i="2"/>
  <c r="F40" i="2"/>
  <c r="R40" i="2" s="1"/>
  <c r="R39" i="2"/>
  <c r="R38" i="2"/>
  <c r="R37" i="2"/>
  <c r="R36" i="2"/>
  <c r="R35" i="2"/>
  <c r="R34" i="2"/>
  <c r="R33" i="2"/>
  <c r="R32" i="2"/>
  <c r="R29" i="2"/>
  <c r="R28" i="2"/>
  <c r="R27" i="2"/>
  <c r="R26" i="2"/>
  <c r="R25" i="2"/>
  <c r="R24" i="2"/>
  <c r="R23" i="2"/>
  <c r="R22" i="2"/>
  <c r="R21" i="2"/>
  <c r="R19" i="2"/>
  <c r="R18" i="2"/>
  <c r="R17" i="2"/>
  <c r="R16" i="2"/>
  <c r="R15" i="2"/>
  <c r="R58" i="2" l="1"/>
  <c r="F14" i="2"/>
  <c r="R14" i="2" s="1"/>
  <c r="F30" i="2"/>
  <c r="R30" i="2" s="1"/>
  <c r="R31" i="2"/>
  <c r="F67" i="2"/>
  <c r="R67" i="2" s="1"/>
  <c r="R85" i="2"/>
  <c r="F20" i="2"/>
  <c r="R20" i="2" l="1"/>
  <c r="F13" i="2"/>
  <c r="F93" i="2" l="1"/>
  <c r="R93" i="2" s="1"/>
  <c r="R13" i="2"/>
</calcChain>
</file>

<file path=xl/sharedStrings.xml><?xml version="1.0" encoding="utf-8"?>
<sst xmlns="http://schemas.openxmlformats.org/spreadsheetml/2006/main" count="300" uniqueCount="136">
  <si>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</si>
  <si>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</si>
  <si>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</si>
  <si>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</si>
  <si>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</si>
  <si>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</si>
  <si>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</si>
  <si>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</si>
  <si>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</si>
  <si>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</si>
  <si>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</si>
  <si>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</si>
  <si>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</si>
  <si>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</si>
  <si>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</si>
  <si>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</si>
  <si>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</si>
  <si>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</si>
  <si>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</si>
  <si>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</si>
  <si>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</si>
  <si>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</si>
  <si>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</si>
  <si>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</si>
  <si>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</si>
  <si>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</si>
  <si>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</si>
  <si>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</si>
  <si>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</si>
  <si>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</si>
  <si>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</si>
  <si>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</si>
  <si>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</si>
  <si>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</si>
  <si>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</si>
  <si>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</si>
  <si>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</si>
  <si>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</si>
  <si>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</si>
  <si>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</si>
  <si>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</si>
  <si>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</si>
  <si>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</si>
  <si>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</si>
  <si>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</si>
  <si>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</si>
  <si>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</si>
  <si>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</si>
  <si>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</si>
  <si>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</si>
  <si>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</si>
  <si>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</si>
  <si>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</si>
  <si>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</si>
  <si>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</si>
  <si>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</si>
  <si>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</si>
  <si>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</si>
  <si>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</si>
  <si>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</si>
  <si>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</si>
  <si>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</si>
  <si>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</si>
  <si>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</si>
  <si>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</si>
  <si>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</si>
  <si>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</si>
  <si>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</si>
  <si>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</si>
  <si>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</si>
  <si>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</si>
  <si>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</si>
  <si>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</si>
  <si>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</si>
  <si>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</si>
  <si>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</si>
  <si>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</si>
  <si>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</si>
  <si>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</si>
  <si>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</si>
  <si>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</si>
  <si>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</si>
  <si>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</si>
  <si>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</si>
  <si>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</si>
  <si>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</si>
  <si>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</si>
  <si>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</si>
  <si>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</si>
  <si>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</si>
  <si>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</si>
  <si>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</si>
  <si>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</si>
  <si>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</si>
  <si>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</si>
  <si>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</si>
  <si>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</si>
  <si>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</si>
  <si>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</si>
  <si>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</si>
  <si>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indexed="8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</si>
  <si>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indexed="8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</si>
  <si>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indexed="8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</si>
  <si>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*NOTA</t>
  </si>
  <si>
    <t>2.4.2-TRANSFERENCIAS CORRIENTES AL  GOBIERNO GENERAL NACIONAL</t>
  </si>
  <si>
    <t>MINISTERIO DE LA VIVIENDA Y EDIFICACIONES</t>
  </si>
  <si>
    <t>VICEMINISTERIO ADMINISTRATIVO Y FINANCIERO</t>
  </si>
  <si>
    <t>DETALLE</t>
  </si>
  <si>
    <t>PRESUPUESTO VIGENTE</t>
  </si>
  <si>
    <t>PRESUPUESTO MODIFICADO</t>
  </si>
  <si>
    <t xml:space="preserve">2-GASTOS </t>
  </si>
  <si>
    <t>2.3.8-GASTOS QUE SE ASIGNARÁN DURANTE EL EJERCICIO (ART. 32 Y 33 LEY 423-06)</t>
  </si>
  <si>
    <t>2.4.4-TRANSFERENCIAS CORRIENTES A EMPRESAS PÚBLICAS NO FINANCIERAS</t>
  </si>
  <si>
    <t>2.4.5-TRANSFERENCIAS CORRIENTES A INSTITUCIONES PÚBLICAS FINANCIERAS</t>
  </si>
  <si>
    <t xml:space="preserve">2.4.9-TRANSFERENCIAS CORRIENTES A OTRAS INSTITUCIONES PÚBLICAS </t>
  </si>
  <si>
    <t xml:space="preserve">2.5.1-TRANSFERENCIAS DE CAPITAL AL SECTOR PRIVADO </t>
  </si>
  <si>
    <t>2.5.5-TRANSFERENCIAS DE CAPITAL A INSTITUCIONES PÚBLICAS FINANCIERAS</t>
  </si>
  <si>
    <t>2.5.9-TRANSFERENCIAS DE CAPITAL A OTRAS INSTITUCIONES PÚBLICAS</t>
  </si>
  <si>
    <t>2.6.7-ACTIVOS BIOLÓGICOS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</si>
  <si>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</si>
  <si>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</si>
  <si>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</si>
  <si>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</si>
  <si>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</si>
  <si>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</si>
  <si>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2.8.5-APORTES DE CAPITAL AL SECTOR PÚBLICO</t>
  </si>
  <si>
    <t>2.9.1-INTERESES DE LA DEUDA PÚBLICA INTERNA</t>
  </si>
  <si>
    <t>2.9.2-INTERESES DE LA DEUDA PÚBLICA EXTERNA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</si>
  <si>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</si>
  <si>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</si>
  <si>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</si>
  <si>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4.2.2-DISMINUCION DE PASIVOSNO CORRIENTES</t>
  </si>
  <si>
    <t>4.3.5-DISMINUCION DEPOSITOS FONDOS DE TERCEROS</t>
  </si>
  <si>
    <t>Ejecucion de Gastos y Aplicaciones Financieras</t>
  </si>
  <si>
    <t>Valores RD$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</si>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</sst>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00"/>
    <numFmt numFmtId="165" formatCode="#,##0.0000000"/>
  </numFmts>
  <fonts count="1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79998168889431442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0" applyNumberFormat="1"/>
    <xf numFmtId="43" fontId="6" fillId="3" borderId="3" xfId="1" applyFont="1" applyFill="1" applyBorder="1" applyAlignment="1">
      <alignment horizontal="left"/>
    </xf>
    <xf numFmtId="43" fontId="6" fillId="3" borderId="3" xfId="0" applyNumberFormat="1" applyFont="1" applyFill="1" applyBorder="1"/>
    <xf numFmtId="0" fontId="0" fillId="0" borderId="0" xfId="0" applyAlignment="1">
      <alignment horizontal="left" indent="1"/>
    </xf>
    <xf numFmtId="43" fontId="4" fillId="4" borderId="4" xfId="1" applyFont="1" applyFill="1" applyBorder="1" applyAlignment="1">
      <alignment horizontal="left" indent="1"/>
    </xf>
    <xf numFmtId="43" fontId="4" fillId="4" borderId="4" xfId="1" applyFont="1" applyFill="1" applyBorder="1"/>
    <xf numFmtId="0" fontId="0" fillId="0" borderId="0" xfId="0" applyAlignment="1">
      <alignment horizontal="left" indent="2"/>
    </xf>
    <xf numFmtId="43" fontId="4" fillId="0" borderId="3" xfId="1" applyFont="1" applyBorder="1" applyAlignment="1">
      <alignment horizontal="left" indent="2"/>
    </xf>
    <xf numFmtId="43" fontId="4" fillId="0" borderId="3" xfId="1" applyFont="1" applyBorder="1"/>
    <xf numFmtId="43" fontId="4" fillId="4" borderId="4" xfId="0" applyNumberFormat="1" applyFont="1" applyFill="1" applyBorder="1"/>
    <xf numFmtId="0" fontId="4" fillId="4" borderId="4" xfId="0" applyFont="1" applyFill="1" applyBorder="1" applyAlignment="1">
      <alignment horizontal="left" indent="1"/>
    </xf>
    <xf numFmtId="43" fontId="4" fillId="0" borderId="3" xfId="0" applyNumberFormat="1" applyFont="1" applyBorder="1"/>
    <xf numFmtId="0" fontId="4" fillId="0" borderId="3" xfId="0" applyFont="1" applyBorder="1" applyAlignment="1">
      <alignment horizontal="left" indent="2"/>
    </xf>
    <xf numFmtId="0" fontId="6" fillId="3" borderId="3" xfId="0" applyFont="1" applyFill="1" applyBorder="1" applyAlignment="1">
      <alignment horizontal="left"/>
    </xf>
    <xf numFmtId="43" fontId="4" fillId="4" borderId="4" xfId="0" applyNumberFormat="1" applyFont="1" applyFill="1" applyBorder="1" applyAlignment="1">
      <alignment horizontal="left" indent="1"/>
    </xf>
    <xf numFmtId="43" fontId="5" fillId="0" borderId="5" xfId="1" applyFont="1" applyBorder="1" applyAlignment="1">
      <alignment horizontal="left"/>
    </xf>
    <xf numFmtId="43" fontId="5" fillId="0" borderId="5" xfId="1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14" fillId="0" borderId="0" xfId="0" applyFont="1"/>
    <xf numFmtId="0" fontId="6" fillId="2" borderId="2" xfId="0" applyFont="1" applyFill="1" applyBorder="1"/>
    <xf numFmtId="0" fontId="7" fillId="0" borderId="0" xfId="2"/>
    <xf numFmtId="43" fontId="0" fillId="0" borderId="0" xfId="3" applyFont="1"/>
    <xf numFmtId="43" fontId="3" fillId="0" borderId="3" xfId="0" applyNumberFormat="1" applyFont="1" applyBorder="1"/>
    <xf numFmtId="0" fontId="14" fillId="0" borderId="0" xfId="2" applyFont="1"/>
    <xf numFmtId="0" fontId="7" fillId="0" borderId="6" xfId="2" applyBorder="1" applyAlignment="1">
      <alignment wrapText="1"/>
    </xf>
    <xf numFmtId="0" fontId="12" fillId="2" borderId="9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indent="1"/>
    </xf>
    <xf numFmtId="43" fontId="3" fillId="4" borderId="4" xfId="0" applyNumberFormat="1" applyFont="1" applyFill="1" applyBorder="1"/>
    <xf numFmtId="0" fontId="3" fillId="0" borderId="3" xfId="0" applyFont="1" applyBorder="1" applyAlignment="1">
      <alignment horizontal="left" indent="2"/>
    </xf>
    <xf numFmtId="0" fontId="5" fillId="0" borderId="5" xfId="0" applyFont="1" applyBorder="1" applyAlignment="1">
      <alignment horizontal="left"/>
    </xf>
    <xf numFmtId="43" fontId="5" fillId="0" borderId="5" xfId="0" applyNumberFormat="1" applyFont="1" applyBorder="1"/>
    <xf numFmtId="4" fontId="0" fillId="0" borderId="0" xfId="0" applyNumberFormat="1"/>
    <xf numFmtId="43" fontId="16" fillId="0" borderId="3" xfId="0" applyNumberFormat="1" applyFont="1" applyBorder="1"/>
    <xf numFmtId="43" fontId="16" fillId="4" borderId="4" xfId="1" applyFont="1" applyFill="1" applyBorder="1" applyAlignment="1">
      <alignment horizontal="left" indent="1"/>
    </xf>
    <xf numFmtId="43" fontId="0" fillId="0" borderId="0" xfId="1" applyFont="1"/>
    <xf numFmtId="43" fontId="18" fillId="0" borderId="3" xfId="0" applyNumberFormat="1" applyFont="1" applyBorder="1"/>
    <xf numFmtId="43" fontId="2" fillId="0" borderId="3" xfId="1" applyFont="1" applyBorder="1" applyAlignment="1">
      <alignment horizontal="left" indent="2"/>
    </xf>
    <xf numFmtId="0" fontId="2" fillId="0" borderId="3" xfId="0" applyFont="1" applyBorder="1" applyAlignment="1">
      <alignment horizontal="left" indent="2"/>
    </xf>
    <xf numFmtId="4" fontId="4" fillId="0" borderId="3" xfId="0" applyNumberFormat="1" applyFont="1" applyBorder="1" applyAlignment="1">
      <alignment horizontal="left" indent="2"/>
    </xf>
    <xf numFmtId="0" fontId="1" fillId="0" borderId="3" xfId="0" applyFont="1" applyBorder="1" applyAlignment="1">
      <alignment horizontal="left" indent="2"/>
    </xf>
    <xf numFmtId="165" fontId="0" fillId="0" borderId="0" xfId="0" applyNumberFormat="1"/>
    <xf numFmtId="0" fontId="14" fillId="0" borderId="6" xfId="0" applyFont="1" applyBorder="1"/>
    <xf numFmtId="0" fontId="0" fillId="0" borderId="6" xfId="2" applyFont="1" applyBorder="1"/>
    <xf numFmtId="0" fontId="8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2" applyFont="1" applyBorder="1" applyAlignment="1">
      <alignment horizontal="left" wrapText="1"/>
    </xf>
    <xf numFmtId="0" fontId="7" fillId="0" borderId="8" xfId="2" applyBorder="1" applyAlignment="1">
      <alignment horizontal="left" wrapText="1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7" fillId="0" borderId="0" xfId="2"/>
  </cellXfs>
  <cellStyles count="4">
    <cellStyle name="Millares" xfId="1" builtinId="3"/>
    <cellStyle name="Millares 2" xfId="3" xr:uid="{75AF3606-DA7B-4DC1-BD87-B13F65266C84}"/>
    <cellStyle name="Normal" xfId="0" builtinId="0"/>
    <cellStyle name="Normal 2" xfId="2" xr:uid="{759E172C-A796-4DE8-B8A2-60AC2A190269}"/>
  </cellStyles>
  <dxfs count="9">
    <dxf>
      <font>
        <sz val="14"/>
      </font>
    </dxf>
    <dxf>
      <font>
        <sz val="14"/>
      </font>
    </dxf>
    <dxf>
      <alignment vertical="center"/>
    </dxf>
    <dxf>
      <alignment vertical="center"/>
    </dxf>
    <dxf>
      <numFmt numFmtId="35" formatCode="_(* #,##0.00_);_(* \(#,##0.00\);_(* &quot;-&quot;??_);_(@_)"/>
    </dxf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437994-1F65-4CAC-8F76-94E491EFF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0</xdr:col>
      <xdr:colOff>176894</xdr:colOff>
      <xdr:row>106</xdr:row>
      <xdr:rowOff>40820</xdr:rowOff>
    </xdr:from>
    <xdr:to>
      <xdr:col>4</xdr:col>
      <xdr:colOff>122464</xdr:colOff>
      <xdr:row>118</xdr:row>
      <xdr:rowOff>73227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D4E41092-6823-8892-B27E-FE8736AE9B60}"/>
            </a:ext>
          </a:extLst>
        </xdr:cNvPr>
        <xdr:cNvGrpSpPr/>
      </xdr:nvGrpSpPr>
      <xdr:grpSpPr>
        <a:xfrm>
          <a:off x="176894" y="20927784"/>
          <a:ext cx="12763499" cy="2318407"/>
          <a:chOff x="176894" y="20927784"/>
          <a:chExt cx="12763499" cy="231840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0EB38D3-9EAB-4A1D-82FB-2364D41156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76894" y="20927784"/>
            <a:ext cx="12763499" cy="2318407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C9B7F246-AB42-D708-E200-66B95F1B294C}"/>
              </a:ext>
            </a:extLst>
          </xdr:cNvPr>
          <xdr:cNvSpPr/>
        </xdr:nvSpPr>
        <xdr:spPr>
          <a:xfrm>
            <a:off x="4531179" y="21580929"/>
            <a:ext cx="3224892" cy="1387928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477503</xdr:colOff>
      <xdr:row>8</xdr:row>
      <xdr:rowOff>53527</xdr:rowOff>
    </xdr:from>
    <xdr:to>
      <xdr:col>1</xdr:col>
      <xdr:colOff>2131995</xdr:colOff>
      <xdr:row>13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1CCD53-E38B-48F3-A9AB-AC05D20956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1577527"/>
          <a:ext cx="2137092" cy="1556653"/>
        </a:xfrm>
        <a:prstGeom prst="rect">
          <a:avLst/>
        </a:prstGeom>
      </xdr:spPr>
    </xdr:pic>
    <xdr:clientData/>
  </xdr:twoCellAnchor>
  <xdr:twoCellAnchor>
    <xdr:from>
      <xdr:col>1</xdr:col>
      <xdr:colOff>5753128</xdr:colOff>
      <xdr:row>107</xdr:row>
      <xdr:rowOff>110417</xdr:rowOff>
    </xdr:from>
    <xdr:to>
      <xdr:col>8</xdr:col>
      <xdr:colOff>1953631</xdr:colOff>
      <xdr:row>111</xdr:row>
      <xdr:rowOff>118000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11FBBF3-68BD-4F82-9B38-15DE9AFBCA00}"/>
            </a:ext>
          </a:extLst>
        </xdr:cNvPr>
        <xdr:cNvGrpSpPr/>
      </xdr:nvGrpSpPr>
      <xdr:grpSpPr>
        <a:xfrm>
          <a:off x="6229378" y="21995766"/>
          <a:ext cx="15217276" cy="760722"/>
          <a:chOff x="6264502" y="18973424"/>
          <a:chExt cx="14945566" cy="1643301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FF50C31-DDF0-0C49-01DC-BF99A11D4F31}"/>
              </a:ext>
            </a:extLst>
          </xdr:cNvPr>
          <xdr:cNvSpPr txBox="1"/>
        </xdr:nvSpPr>
        <xdr:spPr>
          <a:xfrm>
            <a:off x="6264502" y="18973424"/>
            <a:ext cx="7923618" cy="14987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Hilaria Muñoz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886F1B5-E041-5094-3457-FCA8ED782778}"/>
              </a:ext>
            </a:extLst>
          </xdr:cNvPr>
          <xdr:cNvSpPr txBox="1"/>
        </xdr:nvSpPr>
        <xdr:spPr>
          <a:xfrm>
            <a:off x="13520686" y="19043727"/>
            <a:ext cx="7689382" cy="15729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Julia Calac</a:t>
            </a:r>
          </a:p>
        </xdr:txBody>
      </xdr:sp>
    </xdr:grpSp>
    <xdr:clientData/>
  </xdr:twoCellAnchor>
  <xdr:twoCellAnchor>
    <xdr:from>
      <xdr:col>2</xdr:col>
      <xdr:colOff>616119</xdr:colOff>
      <xdr:row>107</xdr:row>
      <xdr:rowOff>118353</xdr:rowOff>
    </xdr:from>
    <xdr:to>
      <xdr:col>3</xdr:col>
      <xdr:colOff>2096449</xdr:colOff>
      <xdr:row>107</xdr:row>
      <xdr:rowOff>118353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5B485AB-626B-452A-B80B-1C13C06EE513}"/>
            </a:ext>
          </a:extLst>
        </xdr:cNvPr>
        <xdr:cNvCxnSpPr/>
      </xdr:nvCxnSpPr>
      <xdr:spPr>
        <a:xfrm>
          <a:off x="8435479" y="22003702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1285271</xdr:colOff>
      <xdr:row>107</xdr:row>
      <xdr:rowOff>160312</xdr:rowOff>
    </xdr:from>
    <xdr:to>
      <xdr:col>8</xdr:col>
      <xdr:colOff>602193</xdr:colOff>
      <xdr:row>107</xdr:row>
      <xdr:rowOff>160312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486BC20-A29A-4223-B979-CC62825AF0AF}"/>
            </a:ext>
          </a:extLst>
        </xdr:cNvPr>
        <xdr:cNvCxnSpPr/>
      </xdr:nvCxnSpPr>
      <xdr:spPr>
        <a:xfrm>
          <a:off x="15284806" y="22045661"/>
          <a:ext cx="481041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F0606C-690A-40B2-AD82-2785374A6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176894</xdr:colOff>
      <xdr:row>103</xdr:row>
      <xdr:rowOff>40820</xdr:rowOff>
    </xdr:from>
    <xdr:to>
      <xdr:col>17</xdr:col>
      <xdr:colOff>585108</xdr:colOff>
      <xdr:row>115</xdr:row>
      <xdr:rowOff>73227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981368-CC1E-4797-BD48-0DC5448A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94" y="20338595"/>
          <a:ext cx="22536149" cy="23184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file:///C:\Users\juan.noyola\AppData\Local\Microsoft\Windows\INetCache\Content.Outlook\RILL8JCF\EG004_00107008310_20250305152822_sYyO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file:///C:\Users\juan.noyola\AppData\Local\Microsoft\Windows\INetCache\Content.Outlook\RILL8JCF\EG004_00107008310_20250602092858_kQ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52213F27-16E7-430D-8764-3FCDE5918B64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43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43">
      <sharedItems containsSemiMixedTypes="0" containsString="0" containsNumber="1" minValue="-321017995" maxValue="310000000"/>
    </cacheField>
    <cacheField name="Pres. Vigente Aprobado" numFmtId="43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43">
      <sharedItems containsString="0" containsBlank="1" containsNumber="1" containsInteger="1" minValue="0" maxValue="0"/>
    </cacheField>
    <cacheField name="Vigente Real" numFmtId="43">
      <sharedItems containsSemiMixedTypes="0" containsString="0" containsNumber="1" minValue="0" maxValue="712723262"/>
    </cacheField>
    <cacheField name="Presupuesto disponible" numFmtId="43">
      <sharedItems containsSemiMixedTypes="0" containsString="0" containsNumber="1" minValue="-3424919.25" maxValue="653401683"/>
    </cacheField>
    <cacheField name="Preventivo sin consumir" numFmtId="43">
      <sharedItems containsSemiMixedTypes="0" containsString="0" containsNumber="1" minValue="0" maxValue="94368070.039999992"/>
    </cacheField>
    <cacheField name="Compromiso sin consumir" numFmtId="43">
      <sharedItems containsSemiMixedTypes="0" containsString="0" containsNumber="1" minValue="0" maxValue="385577500"/>
    </cacheField>
    <cacheField name="Devengado sin consumir" numFmtId="43">
      <sharedItems containsSemiMixedTypes="0" containsString="0" containsNumber="1" minValue="0" maxValue="4421000"/>
    </cacheField>
    <cacheField name="Libramiento sin consumir" numFmtId="43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4">
      <sharedItems containsSemiMixedTypes="0" containsString="0" containsNumber="1" minValue="0" maxValue="7.4259842895528796E-2"/>
    </cacheField>
    <cacheField name="% Inicial Corriente Vs Inversión" numFmtId="164">
      <sharedItems containsSemiMixedTypes="0" containsString="0" containsNumber="1" minValue="0" maxValue="0.20471549459678812"/>
    </cacheField>
    <cacheField name="% Modificaciones" numFmtId="164">
      <sharedItems containsSemiMixedTypes="0" containsString="0" containsNumber="1" minValue="-42.857142857142854" maxValue="115.86786506188103"/>
    </cacheField>
    <cacheField name="% Presupuesto Vigente" numFmtId="164">
      <sharedItems containsSemiMixedTypes="0" containsString="0" containsNumber="1" minValue="0" maxValue="5.3695636643857604E-2"/>
    </cacheField>
    <cacheField name="% Vigente Corriente Vs Inversión" numFmtId="164">
      <sharedItems containsSemiMixedTypes="0" containsString="0" containsNumber="1" minValue="0" maxValue="0.16720181088214844"/>
    </cacheField>
    <cacheField name="% Presupuesto Disponible" numFmtId="164">
      <sharedItems containsSemiMixedTypes="0" containsString="0" containsNumber="1" minValue="-2.5802892846024899E-4" maxValue="4.9226426613886827E-2"/>
    </cacheField>
    <cacheField name="Diferencia modificaciones temporales" numFmtId="43">
      <sharedItems containsSemiMixedTypes="0" containsString="0" containsNumber="1" containsInteger="1" minValue="0" maxValue="310000000"/>
    </cacheField>
    <cacheField name="Snip + Cuenta" numFmtId="164">
      <sharedItems/>
    </cacheField>
    <cacheField name="TOTAL EN MODICACIONES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2C838E-290A-48AD-9F0A-3FE5C31D1CFB}" name="TablaDinámica3" cacheId="4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43" showAll="0"/>
    <pivotField showAll="0"/>
    <pivotField dataField="1" numFmtId="43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43"/>
    <dataField name="Presupuesto Modificado" fld="83" baseField="63" baseItem="12" numFmtId="43"/>
  </dataFields>
  <formats count="5">
    <format dxfId="8">
      <pivotArea field="61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field="61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909ECF-F6FB-462D-A36D-91120252C0D3}" name="TablaDinámica3" cacheId="4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43" showAll="0"/>
    <pivotField showAll="0"/>
    <pivotField numFmtId="43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43"/>
    <dataField name="Presupuesto Modificado" fld="41" baseField="61" baseItem="1" numFmtId="43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34EE6F6-B7C3-44F3-B41A-C92A74D72765}">
  <we:reference id="wa200005502" version="1.0.0.11" store="es-ES" storeType="OMEX"/>
  <we:alternateReferences>
    <we:reference id="WA200005502" version="1.0.0.11" store="" storeType="OMEX"/>
  </we:alternateReferences>
  <we:properties>
    <we:property name="docId" value="&quot;RIt3wzxnX7qyUEfTJ0XEu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5B0B-AC87-495A-8A5B-A1490690227E}">
  <sheetPr>
    <pageSetUpPr fitToPage="1"/>
  </sheetPr>
  <dimension ref="B4:D102"/>
  <sheetViews>
    <sheetView showGridLines="0" topLeftCell="A32" zoomScale="70" zoomScaleNormal="70" workbookViewId="0">
      <selection activeCell="I29" sqref="I29"/>
    </sheetView>
  </sheetViews>
  <sheetFormatPr baseColWidth="10" defaultRowHeight="15" x14ac:dyDescent="0.25"/>
  <cols>
    <col min="2" max="2" width="124.85546875" customWidth="1"/>
    <col min="3" max="3" width="26.5703125" customWidth="1"/>
    <col min="4" max="4" width="29.28515625" customWidth="1"/>
  </cols>
  <sheetData>
    <row r="4" spans="2:4" x14ac:dyDescent="0.25">
      <c r="B4" s="1"/>
      <c r="C4" s="1"/>
      <c r="D4" s="1"/>
    </row>
    <row r="5" spans="2:4" x14ac:dyDescent="0.25">
      <c r="B5" s="1"/>
      <c r="C5" s="1"/>
      <c r="D5" s="1"/>
    </row>
    <row r="6" spans="2:4" ht="28.5" x14ac:dyDescent="0.25">
      <c r="B6" s="52" t="s">
        <v>0</v>
      </c>
      <c r="C6" s="53"/>
      <c r="D6" s="53"/>
    </row>
    <row r="7" spans="2:4" ht="15.75" x14ac:dyDescent="0.25">
      <c r="B7" s="54">
        <v>2024</v>
      </c>
      <c r="C7" s="55"/>
      <c r="D7" s="55"/>
    </row>
    <row r="8" spans="2:4" ht="15.75" x14ac:dyDescent="0.25">
      <c r="B8" s="56" t="s">
        <v>1</v>
      </c>
      <c r="C8" s="57"/>
      <c r="D8" s="57"/>
    </row>
    <row r="9" spans="2:4" ht="15.75" x14ac:dyDescent="0.25">
      <c r="B9" s="57" t="s">
        <v>2</v>
      </c>
      <c r="C9" s="57"/>
      <c r="D9" s="57"/>
    </row>
    <row r="10" spans="2:4" ht="15.75" x14ac:dyDescent="0.25">
      <c r="B10" s="2"/>
      <c r="C10" s="2"/>
      <c r="D10" s="2"/>
    </row>
    <row r="11" spans="2:4" x14ac:dyDescent="0.25">
      <c r="B11" s="1"/>
      <c r="C11" s="1"/>
      <c r="D11" s="1"/>
    </row>
    <row r="12" spans="2:4" ht="18.75" x14ac:dyDescent="0.25">
      <c r="B12" s="3" t="s">
        <v>3</v>
      </c>
      <c r="C12" s="3" t="s">
        <v>4</v>
      </c>
      <c r="D12" t="s">
        <v>5</v>
      </c>
    </row>
    <row r="13" spans="2:4" x14ac:dyDescent="0.25">
      <c r="B13" s="6" t="s">
        <v>19</v>
      </c>
      <c r="C13" s="7">
        <v>13772224962</v>
      </c>
      <c r="D13" s="7">
        <v>0</v>
      </c>
    </row>
    <row r="14" spans="2:4" x14ac:dyDescent="0.25">
      <c r="B14" s="10" t="s">
        <v>20</v>
      </c>
      <c r="C14" s="7">
        <v>2169203385</v>
      </c>
      <c r="D14" s="7">
        <v>0</v>
      </c>
    </row>
    <row r="15" spans="2:4" x14ac:dyDescent="0.25">
      <c r="B15" s="13" t="s">
        <v>21</v>
      </c>
      <c r="C15" s="7">
        <v>1517975142.1199999</v>
      </c>
      <c r="D15" s="7">
        <v>0</v>
      </c>
    </row>
    <row r="16" spans="2:4" x14ac:dyDescent="0.25">
      <c r="B16" s="13" t="s">
        <v>22</v>
      </c>
      <c r="C16" s="7">
        <v>412263200</v>
      </c>
      <c r="D16" s="7">
        <v>0</v>
      </c>
    </row>
    <row r="17" spans="2:4" x14ac:dyDescent="0.25">
      <c r="B17" s="13" t="s">
        <v>23</v>
      </c>
      <c r="C17" s="7">
        <v>3000000</v>
      </c>
      <c r="D17" s="7">
        <v>0</v>
      </c>
    </row>
    <row r="18" spans="2:4" x14ac:dyDescent="0.25">
      <c r="B18" s="13" t="s">
        <v>24</v>
      </c>
      <c r="C18" s="7">
        <v>0</v>
      </c>
      <c r="D18" s="7">
        <v>0</v>
      </c>
    </row>
    <row r="19" spans="2:4" x14ac:dyDescent="0.25">
      <c r="B19" s="13" t="s">
        <v>25</v>
      </c>
      <c r="C19" s="7">
        <v>235965042.88</v>
      </c>
      <c r="D19" s="7">
        <v>0</v>
      </c>
    </row>
    <row r="20" spans="2:4" x14ac:dyDescent="0.25">
      <c r="B20" s="10" t="s">
        <v>26</v>
      </c>
      <c r="C20" s="7">
        <v>890951904</v>
      </c>
      <c r="D20" s="7">
        <v>0</v>
      </c>
    </row>
    <row r="21" spans="2:4" x14ac:dyDescent="0.25">
      <c r="B21" s="13" t="s">
        <v>27</v>
      </c>
      <c r="C21" s="7">
        <v>57930000</v>
      </c>
      <c r="D21" s="7">
        <v>0</v>
      </c>
    </row>
    <row r="22" spans="2:4" x14ac:dyDescent="0.25">
      <c r="B22" s="13" t="s">
        <v>28</v>
      </c>
      <c r="C22" s="7">
        <v>126615000</v>
      </c>
      <c r="D22" s="7">
        <v>0</v>
      </c>
    </row>
    <row r="23" spans="2:4" x14ac:dyDescent="0.25">
      <c r="B23" s="13" t="s">
        <v>29</v>
      </c>
      <c r="C23" s="7">
        <v>25005000</v>
      </c>
      <c r="D23" s="7">
        <v>0</v>
      </c>
    </row>
    <row r="24" spans="2:4" x14ac:dyDescent="0.25">
      <c r="B24" s="13" t="s">
        <v>30</v>
      </c>
      <c r="C24" s="7">
        <v>41519800</v>
      </c>
      <c r="D24" s="7">
        <v>0</v>
      </c>
    </row>
    <row r="25" spans="2:4" x14ac:dyDescent="0.25">
      <c r="B25" s="13" t="s">
        <v>31</v>
      </c>
      <c r="C25" s="7">
        <v>148603946</v>
      </c>
      <c r="D25" s="7">
        <v>0</v>
      </c>
    </row>
    <row r="26" spans="2:4" x14ac:dyDescent="0.25">
      <c r="B26" s="13" t="s">
        <v>32</v>
      </c>
      <c r="C26" s="7">
        <v>68010000</v>
      </c>
      <c r="D26" s="7">
        <v>0</v>
      </c>
    </row>
    <row r="27" spans="2:4" x14ac:dyDescent="0.25">
      <c r="B27" s="13" t="s">
        <v>33</v>
      </c>
      <c r="C27" s="7">
        <v>78962636</v>
      </c>
      <c r="D27" s="7">
        <v>0</v>
      </c>
    </row>
    <row r="28" spans="2:4" x14ac:dyDescent="0.25">
      <c r="B28" s="13" t="s">
        <v>34</v>
      </c>
      <c r="C28" s="7">
        <v>282195915.56</v>
      </c>
      <c r="D28" s="7">
        <v>0</v>
      </c>
    </row>
    <row r="29" spans="2:4" x14ac:dyDescent="0.25">
      <c r="B29" s="13" t="s">
        <v>35</v>
      </c>
      <c r="C29" s="7">
        <v>62109606.439999998</v>
      </c>
      <c r="D29" s="7">
        <v>0</v>
      </c>
    </row>
    <row r="30" spans="2:4" x14ac:dyDescent="0.25">
      <c r="B30" s="10" t="s">
        <v>36</v>
      </c>
      <c r="C30" s="7">
        <v>603027715</v>
      </c>
      <c r="D30" s="7">
        <v>0</v>
      </c>
    </row>
    <row r="31" spans="2:4" x14ac:dyDescent="0.25">
      <c r="B31" s="13" t="s">
        <v>37</v>
      </c>
      <c r="C31" s="7">
        <v>156359767</v>
      </c>
      <c r="D31" s="7">
        <v>0</v>
      </c>
    </row>
    <row r="32" spans="2:4" x14ac:dyDescent="0.25">
      <c r="B32" s="13" t="s">
        <v>38</v>
      </c>
      <c r="C32" s="7">
        <v>4505351</v>
      </c>
      <c r="D32" s="7">
        <v>0</v>
      </c>
    </row>
    <row r="33" spans="2:4" x14ac:dyDescent="0.25">
      <c r="B33" s="13" t="s">
        <v>39</v>
      </c>
      <c r="C33" s="7">
        <v>3232371</v>
      </c>
      <c r="D33" s="7">
        <v>0</v>
      </c>
    </row>
    <row r="34" spans="2:4" x14ac:dyDescent="0.25">
      <c r="B34" s="13" t="s">
        <v>40</v>
      </c>
      <c r="C34" s="7">
        <v>494580</v>
      </c>
      <c r="D34" s="7">
        <v>0</v>
      </c>
    </row>
    <row r="35" spans="2:4" x14ac:dyDescent="0.25">
      <c r="B35" s="13" t="s">
        <v>41</v>
      </c>
      <c r="C35" s="7">
        <v>3190000</v>
      </c>
      <c r="D35" s="7">
        <v>0</v>
      </c>
    </row>
    <row r="36" spans="2:4" x14ac:dyDescent="0.25">
      <c r="B36" s="13" t="s">
        <v>42</v>
      </c>
      <c r="C36" s="7">
        <v>337950267</v>
      </c>
      <c r="D36" s="7">
        <v>0</v>
      </c>
    </row>
    <row r="37" spans="2:4" x14ac:dyDescent="0.25">
      <c r="B37" s="13" t="s">
        <v>43</v>
      </c>
      <c r="C37" s="7">
        <v>73480379</v>
      </c>
      <c r="D37" s="7">
        <v>0</v>
      </c>
    </row>
    <row r="38" spans="2:4" x14ac:dyDescent="0.25">
      <c r="B38" s="13" t="s">
        <v>44</v>
      </c>
      <c r="C38" s="7">
        <v>0</v>
      </c>
      <c r="D38" s="7">
        <v>0</v>
      </c>
    </row>
    <row r="39" spans="2:4" x14ac:dyDescent="0.25">
      <c r="B39" s="13" t="s">
        <v>45</v>
      </c>
      <c r="C39" s="7">
        <v>23815000</v>
      </c>
      <c r="D39" s="7">
        <v>0</v>
      </c>
    </row>
    <row r="40" spans="2:4" x14ac:dyDescent="0.25">
      <c r="B40" s="10" t="s">
        <v>46</v>
      </c>
      <c r="C40" s="7">
        <v>41130000</v>
      </c>
      <c r="D40" s="7">
        <v>0</v>
      </c>
    </row>
    <row r="41" spans="2:4" x14ac:dyDescent="0.25">
      <c r="B41" s="13" t="s">
        <v>47</v>
      </c>
      <c r="C41" s="7">
        <v>41130000</v>
      </c>
      <c r="D41" s="7">
        <v>0</v>
      </c>
    </row>
    <row r="42" spans="2:4" x14ac:dyDescent="0.25">
      <c r="B42" s="13" t="s">
        <v>48</v>
      </c>
      <c r="C42" s="7">
        <v>0</v>
      </c>
      <c r="D42" s="7">
        <v>0</v>
      </c>
    </row>
    <row r="43" spans="2:4" x14ac:dyDescent="0.25">
      <c r="B43" s="13" t="s">
        <v>49</v>
      </c>
      <c r="C43" s="7">
        <v>0</v>
      </c>
      <c r="D43" s="7">
        <v>0</v>
      </c>
    </row>
    <row r="44" spans="2:4" x14ac:dyDescent="0.25">
      <c r="B44" s="13" t="s">
        <v>50</v>
      </c>
      <c r="C44" s="7">
        <v>0</v>
      </c>
      <c r="D44" s="7">
        <v>0</v>
      </c>
    </row>
    <row r="45" spans="2:4" x14ac:dyDescent="0.25">
      <c r="B45" s="13" t="s">
        <v>51</v>
      </c>
      <c r="C45" s="7">
        <v>0</v>
      </c>
      <c r="D45" s="7">
        <v>0</v>
      </c>
    </row>
    <row r="46" spans="2:4" x14ac:dyDescent="0.25">
      <c r="B46" s="13" t="s">
        <v>52</v>
      </c>
      <c r="C46" s="7">
        <v>0</v>
      </c>
      <c r="D46" s="7">
        <v>0</v>
      </c>
    </row>
    <row r="47" spans="2:4" x14ac:dyDescent="0.25">
      <c r="B47" s="13" t="s">
        <v>53</v>
      </c>
      <c r="C47" s="7">
        <v>0</v>
      </c>
      <c r="D47" s="7">
        <v>0</v>
      </c>
    </row>
    <row r="48" spans="2:4" x14ac:dyDescent="0.25">
      <c r="B48" s="13" t="s">
        <v>54</v>
      </c>
      <c r="C48" s="7">
        <v>0</v>
      </c>
      <c r="D48" s="7">
        <v>0</v>
      </c>
    </row>
    <row r="49" spans="2:4" x14ac:dyDescent="0.25">
      <c r="B49" s="10" t="s">
        <v>55</v>
      </c>
      <c r="C49" s="7">
        <v>1432429475</v>
      </c>
      <c r="D49" s="7">
        <v>0</v>
      </c>
    </row>
    <row r="50" spans="2:4" x14ac:dyDescent="0.25">
      <c r="B50" s="13" t="s">
        <v>56</v>
      </c>
      <c r="C50" s="7">
        <v>0</v>
      </c>
      <c r="D50" s="7">
        <v>0</v>
      </c>
    </row>
    <row r="51" spans="2:4" x14ac:dyDescent="0.25">
      <c r="B51" s="13" t="s">
        <v>57</v>
      </c>
      <c r="C51" s="7">
        <v>0</v>
      </c>
      <c r="D51" s="7">
        <v>0</v>
      </c>
    </row>
    <row r="52" spans="2:4" x14ac:dyDescent="0.25">
      <c r="B52" s="13" t="s">
        <v>58</v>
      </c>
      <c r="C52" s="7">
        <v>0</v>
      </c>
      <c r="D52" s="7">
        <v>0</v>
      </c>
    </row>
    <row r="53" spans="2:4" x14ac:dyDescent="0.25">
      <c r="B53" s="13" t="s">
        <v>59</v>
      </c>
      <c r="C53" s="7">
        <v>1432429475</v>
      </c>
      <c r="D53" s="7">
        <v>0</v>
      </c>
    </row>
    <row r="54" spans="2:4" x14ac:dyDescent="0.25">
      <c r="B54" s="13" t="s">
        <v>60</v>
      </c>
      <c r="C54" s="7">
        <v>0</v>
      </c>
      <c r="D54" s="7">
        <v>0</v>
      </c>
    </row>
    <row r="55" spans="2:4" x14ac:dyDescent="0.25">
      <c r="B55" s="13" t="s">
        <v>61</v>
      </c>
      <c r="C55" s="7">
        <v>0</v>
      </c>
      <c r="D55" s="7">
        <v>0</v>
      </c>
    </row>
    <row r="56" spans="2:4" x14ac:dyDescent="0.25">
      <c r="B56" s="13" t="s">
        <v>62</v>
      </c>
      <c r="C56" s="7">
        <v>0</v>
      </c>
      <c r="D56" s="7">
        <v>0</v>
      </c>
    </row>
    <row r="57" spans="2:4" x14ac:dyDescent="0.25">
      <c r="B57" s="10" t="s">
        <v>63</v>
      </c>
      <c r="C57" s="7">
        <v>1960491203</v>
      </c>
      <c r="D57" s="7">
        <v>0</v>
      </c>
    </row>
    <row r="58" spans="2:4" x14ac:dyDescent="0.25">
      <c r="B58" s="13" t="s">
        <v>64</v>
      </c>
      <c r="C58" s="7">
        <v>306806631</v>
      </c>
      <c r="D58" s="7">
        <v>0</v>
      </c>
    </row>
    <row r="59" spans="2:4" x14ac:dyDescent="0.25">
      <c r="B59" s="13" t="s">
        <v>65</v>
      </c>
      <c r="C59" s="7">
        <v>7942136</v>
      </c>
      <c r="D59" s="7">
        <v>0</v>
      </c>
    </row>
    <row r="60" spans="2:4" x14ac:dyDescent="0.25">
      <c r="B60" s="13" t="s">
        <v>66</v>
      </c>
      <c r="C60" s="7">
        <v>1218573710</v>
      </c>
      <c r="D60" s="7">
        <v>0</v>
      </c>
    </row>
    <row r="61" spans="2:4" x14ac:dyDescent="0.25">
      <c r="B61" s="13" t="s">
        <v>67</v>
      </c>
      <c r="C61" s="7">
        <v>53160000</v>
      </c>
      <c r="D61" s="7">
        <v>0</v>
      </c>
    </row>
    <row r="62" spans="2:4" x14ac:dyDescent="0.25">
      <c r="B62" s="13" t="s">
        <v>68</v>
      </c>
      <c r="C62" s="7">
        <v>304446775</v>
      </c>
      <c r="D62" s="7">
        <v>0</v>
      </c>
    </row>
    <row r="63" spans="2:4" x14ac:dyDescent="0.25">
      <c r="B63" s="13" t="s">
        <v>69</v>
      </c>
      <c r="C63" s="7">
        <v>14400000</v>
      </c>
      <c r="D63" s="7">
        <v>0</v>
      </c>
    </row>
    <row r="64" spans="2:4" x14ac:dyDescent="0.25">
      <c r="B64" s="13" t="s">
        <v>70</v>
      </c>
      <c r="C64" s="7">
        <v>0</v>
      </c>
      <c r="D64" s="7">
        <v>0</v>
      </c>
    </row>
    <row r="65" spans="2:4" x14ac:dyDescent="0.25">
      <c r="B65" s="13" t="s">
        <v>71</v>
      </c>
      <c r="C65" s="7">
        <v>42010000</v>
      </c>
      <c r="D65" s="7">
        <v>0</v>
      </c>
    </row>
    <row r="66" spans="2:4" x14ac:dyDescent="0.25">
      <c r="B66" s="13" t="s">
        <v>72</v>
      </c>
      <c r="C66" s="7">
        <v>13151951</v>
      </c>
      <c r="D66" s="7">
        <v>0</v>
      </c>
    </row>
    <row r="67" spans="2:4" x14ac:dyDescent="0.25">
      <c r="B67" s="10" t="s">
        <v>73</v>
      </c>
      <c r="C67" s="7">
        <v>6674991280</v>
      </c>
      <c r="D67" s="7">
        <v>0</v>
      </c>
    </row>
    <row r="68" spans="2:4" x14ac:dyDescent="0.25">
      <c r="B68" s="13" t="s">
        <v>74</v>
      </c>
      <c r="C68" s="7">
        <v>5781743562</v>
      </c>
      <c r="D68" s="7">
        <v>0</v>
      </c>
    </row>
    <row r="69" spans="2:4" x14ac:dyDescent="0.25">
      <c r="B69" s="13" t="s">
        <v>75</v>
      </c>
      <c r="C69" s="7">
        <v>893247718</v>
      </c>
      <c r="D69" s="7">
        <v>0</v>
      </c>
    </row>
    <row r="70" spans="2:4" x14ac:dyDescent="0.25">
      <c r="B70" s="13" t="s">
        <v>76</v>
      </c>
      <c r="C70" s="7">
        <v>0</v>
      </c>
      <c r="D70" s="7">
        <v>0</v>
      </c>
    </row>
    <row r="71" spans="2:4" x14ac:dyDescent="0.25">
      <c r="B71" s="13" t="s">
        <v>77</v>
      </c>
      <c r="C71" s="7">
        <v>0</v>
      </c>
      <c r="D71" s="7">
        <v>0</v>
      </c>
    </row>
    <row r="72" spans="2:4" x14ac:dyDescent="0.25">
      <c r="B72" s="10" t="s">
        <v>78</v>
      </c>
      <c r="C72" s="7">
        <v>0</v>
      </c>
      <c r="D72" s="7">
        <v>0</v>
      </c>
    </row>
    <row r="73" spans="2:4" x14ac:dyDescent="0.25">
      <c r="B73" s="13" t="s">
        <v>79</v>
      </c>
      <c r="C73" s="7">
        <v>0</v>
      </c>
      <c r="D73" s="7">
        <v>0</v>
      </c>
    </row>
    <row r="74" spans="2:4" x14ac:dyDescent="0.25">
      <c r="B74" s="13" t="s">
        <v>80</v>
      </c>
      <c r="C74" s="7">
        <v>0</v>
      </c>
      <c r="D74" s="7">
        <v>0</v>
      </c>
    </row>
    <row r="75" spans="2:4" x14ac:dyDescent="0.25">
      <c r="B75" s="13" t="s">
        <v>81</v>
      </c>
      <c r="C75" s="7">
        <v>0</v>
      </c>
      <c r="D75" s="7">
        <v>0</v>
      </c>
    </row>
    <row r="76" spans="2:4" x14ac:dyDescent="0.25">
      <c r="B76" s="13" t="s">
        <v>82</v>
      </c>
      <c r="C76" s="7">
        <v>0</v>
      </c>
      <c r="D76" s="7">
        <v>0</v>
      </c>
    </row>
    <row r="77" spans="2:4" x14ac:dyDescent="0.25">
      <c r="B77" s="13" t="s">
        <v>83</v>
      </c>
      <c r="C77" s="7">
        <v>0</v>
      </c>
      <c r="D77" s="7">
        <v>0</v>
      </c>
    </row>
    <row r="78" spans="2:4" x14ac:dyDescent="0.25">
      <c r="B78" s="10" t="s">
        <v>84</v>
      </c>
      <c r="C78" s="7">
        <v>0</v>
      </c>
      <c r="D78" s="7">
        <v>0</v>
      </c>
    </row>
    <row r="79" spans="2:4" x14ac:dyDescent="0.25">
      <c r="B79" s="13" t="s">
        <v>85</v>
      </c>
      <c r="C79" s="7">
        <v>0</v>
      </c>
      <c r="D79" s="7">
        <v>0</v>
      </c>
    </row>
    <row r="80" spans="2:4" x14ac:dyDescent="0.25">
      <c r="B80" s="13" t="s">
        <v>86</v>
      </c>
      <c r="C80" s="7">
        <v>0</v>
      </c>
      <c r="D80" s="7">
        <v>0</v>
      </c>
    </row>
    <row r="81" spans="2:4" x14ac:dyDescent="0.25">
      <c r="B81" s="13" t="s">
        <v>87</v>
      </c>
      <c r="C81" s="7">
        <v>0</v>
      </c>
      <c r="D81" s="7">
        <v>0</v>
      </c>
    </row>
    <row r="82" spans="2:4" x14ac:dyDescent="0.25">
      <c r="B82" s="13" t="s">
        <v>88</v>
      </c>
      <c r="C82" s="7">
        <v>0</v>
      </c>
      <c r="D82" s="7">
        <v>0</v>
      </c>
    </row>
    <row r="83" spans="2:4" x14ac:dyDescent="0.25">
      <c r="B83" s="13" t="s">
        <v>89</v>
      </c>
      <c r="C83" s="7">
        <v>0</v>
      </c>
      <c r="D83" s="7">
        <v>0</v>
      </c>
    </row>
    <row r="84" spans="2:4" x14ac:dyDescent="0.25">
      <c r="B84" s="6" t="s">
        <v>90</v>
      </c>
      <c r="C84" s="7">
        <v>0</v>
      </c>
      <c r="D84" s="7">
        <v>0</v>
      </c>
    </row>
    <row r="85" spans="2:4" x14ac:dyDescent="0.25">
      <c r="B85" s="10" t="s">
        <v>91</v>
      </c>
      <c r="C85" s="7">
        <v>0</v>
      </c>
      <c r="D85" s="7">
        <v>0</v>
      </c>
    </row>
    <row r="86" spans="2:4" x14ac:dyDescent="0.25">
      <c r="B86" s="13" t="s">
        <v>92</v>
      </c>
      <c r="C86" s="7">
        <v>0</v>
      </c>
      <c r="D86" s="7">
        <v>0</v>
      </c>
    </row>
    <row r="87" spans="2:4" x14ac:dyDescent="0.25">
      <c r="B87" s="13" t="s">
        <v>93</v>
      </c>
      <c r="C87" s="7">
        <v>0</v>
      </c>
      <c r="D87" s="7">
        <v>0</v>
      </c>
    </row>
    <row r="88" spans="2:4" x14ac:dyDescent="0.25">
      <c r="B88" s="10" t="s">
        <v>94</v>
      </c>
      <c r="C88" s="7">
        <v>0</v>
      </c>
      <c r="D88" s="7">
        <v>0</v>
      </c>
    </row>
    <row r="89" spans="2:4" x14ac:dyDescent="0.25">
      <c r="B89" s="13" t="s">
        <v>95</v>
      </c>
      <c r="C89" s="7">
        <v>0</v>
      </c>
      <c r="D89" s="7">
        <v>0</v>
      </c>
    </row>
    <row r="90" spans="2:4" x14ac:dyDescent="0.25">
      <c r="B90" s="13" t="s">
        <v>96</v>
      </c>
      <c r="C90" s="7">
        <v>0</v>
      </c>
      <c r="D90" s="7">
        <v>0</v>
      </c>
    </row>
    <row r="91" spans="2:4" x14ac:dyDescent="0.25">
      <c r="B91" s="10" t="s">
        <v>97</v>
      </c>
      <c r="C91" s="7">
        <v>0</v>
      </c>
      <c r="D91" s="7">
        <v>0</v>
      </c>
    </row>
    <row r="92" spans="2:4" x14ac:dyDescent="0.25">
      <c r="B92" s="13" t="s">
        <v>98</v>
      </c>
      <c r="C92" s="7">
        <v>0</v>
      </c>
      <c r="D92" s="7">
        <v>0</v>
      </c>
    </row>
    <row r="93" spans="2:4" x14ac:dyDescent="0.25">
      <c r="B93" s="6" t="s">
        <v>99</v>
      </c>
      <c r="C93" s="7">
        <v>13772224962</v>
      </c>
      <c r="D93" s="7">
        <v>0</v>
      </c>
    </row>
    <row r="96" spans="2:4" x14ac:dyDescent="0.25">
      <c r="B96" s="6"/>
      <c r="C96" s="7"/>
      <c r="D96" s="7"/>
    </row>
    <row r="97" spans="2:4" x14ac:dyDescent="0.25">
      <c r="B97" s="6"/>
      <c r="C97" s="7"/>
      <c r="D97" s="7"/>
    </row>
    <row r="98" spans="2:4" ht="15.75" thickBot="1" x14ac:dyDescent="0.3">
      <c r="B98" s="26" t="s">
        <v>103</v>
      </c>
    </row>
    <row r="99" spans="2:4" ht="15.75" thickBot="1" x14ac:dyDescent="0.3">
      <c r="B99" s="24" t="s">
        <v>100</v>
      </c>
    </row>
    <row r="100" spans="2:4" ht="31.5" customHeight="1" thickBot="1" x14ac:dyDescent="0.3">
      <c r="B100" s="25" t="s">
        <v>101</v>
      </c>
    </row>
    <row r="101" spans="2:4" ht="21" customHeight="1" x14ac:dyDescent="0.25">
      <c r="B101" s="58" t="s">
        <v>102</v>
      </c>
    </row>
    <row r="102" spans="2:4" ht="22.5" customHeight="1" thickBot="1" x14ac:dyDescent="0.3">
      <c r="B102" s="59"/>
    </row>
  </sheetData>
  <mergeCells count="5">
    <mergeCell ref="B6:D6"/>
    <mergeCell ref="B7:D7"/>
    <mergeCell ref="B8:D8"/>
    <mergeCell ref="B9:D9"/>
    <mergeCell ref="B101:B102"/>
  </mergeCells>
  <printOptions verticalCentered="1"/>
  <pageMargins left="0.70866141732283472" right="0.70866141732283472" top="0.36" bottom="1.44" header="0.31496062992125984" footer="0.31496062992125984"/>
  <pageSetup scale="60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40EB-190D-48A7-9589-F6496D9F768F}">
  <dimension ref="B1:U104"/>
  <sheetViews>
    <sheetView showGridLines="0" tabSelected="1" topLeftCell="A45" zoomScale="86" zoomScaleNormal="86" zoomScaleSheetLayoutView="55" workbookViewId="0">
      <selection activeCell="D54" sqref="D54"/>
    </sheetView>
  </sheetViews>
  <sheetFormatPr baseColWidth="10" defaultRowHeight="15" x14ac:dyDescent="0.25"/>
  <cols>
    <col min="1" max="1" width="7.140625" customWidth="1"/>
    <col min="2" max="2" width="110.140625" customWidth="1"/>
    <col min="3" max="3" width="31.140625" bestFit="1" customWidth="1"/>
    <col min="4" max="4" width="36.28515625" customWidth="1"/>
    <col min="5" max="5" width="25.42578125" customWidth="1"/>
    <col min="6" max="6" width="27.42578125" customWidth="1"/>
    <col min="7" max="7" width="26.85546875" customWidth="1"/>
    <col min="8" max="8" width="28.140625" customWidth="1"/>
    <col min="9" max="9" width="30.140625" customWidth="1"/>
    <col min="10" max="10" width="28.28515625" customWidth="1"/>
    <col min="11" max="11" width="26.85546875" customWidth="1"/>
    <col min="12" max="12" width="25.42578125" customWidth="1"/>
    <col min="13" max="13" width="26.7109375" customWidth="1"/>
    <col min="14" max="14" width="26.28515625" customWidth="1"/>
    <col min="15" max="15" width="26.42578125" customWidth="1"/>
    <col min="16" max="16" width="27.7109375" bestFit="1" customWidth="1"/>
    <col min="17" max="17" width="29.28515625" customWidth="1"/>
    <col min="18" max="18" width="34.85546875" customWidth="1"/>
    <col min="19" max="19" width="19.140625" bestFit="1" customWidth="1"/>
    <col min="20" max="20" width="18.28515625" bestFit="1" customWidth="1"/>
    <col min="21" max="21" width="19.140625" bestFit="1" customWidth="1"/>
  </cols>
  <sheetData>
    <row r="1" spans="2:21" x14ac:dyDescent="0.25">
      <c r="B1" s="28"/>
      <c r="C1" s="29"/>
      <c r="D1" s="28"/>
    </row>
    <row r="2" spans="2:21" x14ac:dyDescent="0.25">
      <c r="B2" s="28"/>
      <c r="C2" s="29"/>
      <c r="D2" s="28"/>
    </row>
    <row r="3" spans="2:21" x14ac:dyDescent="0.25">
      <c r="B3" s="28"/>
      <c r="C3" s="29"/>
      <c r="D3" s="28"/>
    </row>
    <row r="4" spans="2:21" x14ac:dyDescent="0.25">
      <c r="B4" s="28"/>
      <c r="C4" s="29"/>
      <c r="D4" s="28"/>
    </row>
    <row r="5" spans="2:21" x14ac:dyDescent="0.25">
      <c r="B5" s="28"/>
      <c r="C5" s="29"/>
      <c r="D5" s="28"/>
    </row>
    <row r="6" spans="2:21" x14ac:dyDescent="0.25">
      <c r="B6" s="28"/>
      <c r="C6" s="29"/>
      <c r="D6" s="28"/>
    </row>
    <row r="7" spans="2:21" x14ac:dyDescent="0.25">
      <c r="B7" s="28"/>
      <c r="C7" s="29"/>
      <c r="D7" s="28"/>
    </row>
    <row r="8" spans="2:21" x14ac:dyDescent="0.25">
      <c r="B8" s="28"/>
      <c r="C8" s="29"/>
      <c r="D8" s="28"/>
    </row>
    <row r="9" spans="2:21" x14ac:dyDescent="0.25">
      <c r="B9" s="28"/>
      <c r="C9" s="29"/>
      <c r="D9" s="28"/>
    </row>
    <row r="10" spans="2:21" ht="24" x14ac:dyDescent="0.25">
      <c r="B10" s="62" t="s">
        <v>105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0"/>
      <c r="S10" s="40"/>
      <c r="T10" s="40"/>
      <c r="U10" s="40"/>
    </row>
    <row r="11" spans="2:21" ht="24" x14ac:dyDescent="0.25">
      <c r="B11" s="62" t="s">
        <v>106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40"/>
      <c r="S11" s="40"/>
      <c r="T11" s="40"/>
      <c r="U11" s="7"/>
    </row>
    <row r="12" spans="2:21" ht="26.25" x14ac:dyDescent="0.25">
      <c r="B12" s="63">
        <v>2025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40"/>
      <c r="S12" s="7"/>
    </row>
    <row r="13" spans="2:21" ht="26.25" x14ac:dyDescent="0.25">
      <c r="B13" s="63" t="s">
        <v>133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40"/>
    </row>
    <row r="14" spans="2:21" ht="26.25" x14ac:dyDescent="0.25">
      <c r="B14" s="63" t="s">
        <v>134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43"/>
    </row>
    <row r="15" spans="2:21" x14ac:dyDescent="0.25">
      <c r="B15" s="64"/>
      <c r="C15" s="64"/>
      <c r="D15" s="40"/>
      <c r="E15" s="49"/>
    </row>
    <row r="16" spans="2:21" ht="18.75" x14ac:dyDescent="0.25">
      <c r="B16" s="33" t="s">
        <v>107</v>
      </c>
      <c r="C16" s="34" t="s">
        <v>108</v>
      </c>
      <c r="D16" s="27" t="s">
        <v>109</v>
      </c>
      <c r="E16" s="4" t="s">
        <v>6</v>
      </c>
      <c r="F16" s="4" t="s">
        <v>7</v>
      </c>
      <c r="G16" s="4" t="s">
        <v>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  <c r="O16" s="4" t="s">
        <v>16</v>
      </c>
      <c r="P16" s="4" t="s">
        <v>17</v>
      </c>
      <c r="Q16" s="5" t="s">
        <v>18</v>
      </c>
      <c r="R16" s="40"/>
    </row>
    <row r="17" spans="2:18" x14ac:dyDescent="0.25">
      <c r="B17" s="20" t="s">
        <v>110</v>
      </c>
      <c r="C17" s="9"/>
      <c r="D17" s="8">
        <f t="shared" ref="D17:H17" si="0">+D18+D24+D34+D44+D53+D61+D71+D76+D82+D89+D92+D95</f>
        <v>8583457099.5200005</v>
      </c>
      <c r="E17" s="8">
        <f t="shared" si="0"/>
        <v>590359800.66999996</v>
      </c>
      <c r="F17" s="8">
        <f t="shared" si="0"/>
        <v>1029821870.95</v>
      </c>
      <c r="G17" s="8">
        <f t="shared" si="0"/>
        <v>1105856558.3699999</v>
      </c>
      <c r="H17" s="8">
        <f t="shared" si="0"/>
        <v>1232172314.0900002</v>
      </c>
      <c r="I17" s="8">
        <f>+I18+I24+I34+I44+I53+I61+I71+I76+I82+I89+I92+I95</f>
        <v>1648998214.48</v>
      </c>
      <c r="J17" s="8">
        <f t="shared" ref="J17:P17" si="1">+J18+J24+J34+J44+J53+J61+J71+J76+J82+J89+J92+J95</f>
        <v>2924628766.1700001</v>
      </c>
      <c r="K17" s="8">
        <f>+K18+K24+K34+K44+K53+K61+K71+K76+K82+K89+K92+K95</f>
        <v>3014143627.0799999</v>
      </c>
      <c r="L17" s="8">
        <f t="shared" si="1"/>
        <v>865324614.48000002</v>
      </c>
      <c r="M17" s="8">
        <f t="shared" si="1"/>
        <v>1251145028.48</v>
      </c>
      <c r="N17" s="8">
        <f t="shared" si="1"/>
        <v>2710266556.21</v>
      </c>
      <c r="O17" s="8">
        <f t="shared" si="1"/>
        <v>3722280610.5499997</v>
      </c>
      <c r="P17" s="8">
        <f t="shared" si="1"/>
        <v>5140760642.8800001</v>
      </c>
      <c r="Q17" s="9">
        <f>+SUM(E17:P17)</f>
        <v>25235758604.41</v>
      </c>
    </row>
    <row r="18" spans="2:18" x14ac:dyDescent="0.25">
      <c r="B18" s="35" t="s">
        <v>20</v>
      </c>
      <c r="C18" s="36">
        <v>2332197748</v>
      </c>
      <c r="D18" s="42">
        <f t="shared" ref="D18:P18" si="2">+SUM(D19:D23)</f>
        <v>-106267365.34</v>
      </c>
      <c r="E18" s="11">
        <f t="shared" si="2"/>
        <v>136476309.07999998</v>
      </c>
      <c r="F18" s="11">
        <f t="shared" si="2"/>
        <v>128098858.11</v>
      </c>
      <c r="G18" s="11">
        <f t="shared" si="2"/>
        <v>155643451.96000001</v>
      </c>
      <c r="H18" s="11">
        <f t="shared" si="2"/>
        <v>142887030.34</v>
      </c>
      <c r="I18" s="11">
        <f t="shared" si="2"/>
        <v>237352764.75</v>
      </c>
      <c r="J18" s="11">
        <f t="shared" si="2"/>
        <v>141987005.05000001</v>
      </c>
      <c r="K18" s="11">
        <f t="shared" si="2"/>
        <v>151104655.32999998</v>
      </c>
      <c r="L18" s="11">
        <f t="shared" si="2"/>
        <v>146084954.77000001</v>
      </c>
      <c r="M18" s="11">
        <f t="shared" si="2"/>
        <v>148087426.63999999</v>
      </c>
      <c r="N18" s="11">
        <f t="shared" si="2"/>
        <v>146506296.05000001</v>
      </c>
      <c r="O18" s="11">
        <f t="shared" si="2"/>
        <v>255001321.43000001</v>
      </c>
      <c r="P18" s="11">
        <f t="shared" si="2"/>
        <v>361440152.73000002</v>
      </c>
      <c r="Q18" s="12">
        <f t="shared" ref="Q18:Q81" si="3">+SUM(E18:P18)</f>
        <v>2150670226.2399998</v>
      </c>
      <c r="R18" s="40"/>
    </row>
    <row r="19" spans="2:18" x14ac:dyDescent="0.25">
      <c r="B19" s="37" t="s">
        <v>21</v>
      </c>
      <c r="C19" s="30">
        <v>1611898990</v>
      </c>
      <c r="D19" s="41">
        <v>-36173827.229999997</v>
      </c>
      <c r="E19" s="14">
        <v>112248390</v>
      </c>
      <c r="F19" s="14">
        <v>104633294.33</v>
      </c>
      <c r="G19" s="14">
        <v>128995253.05</v>
      </c>
      <c r="H19" s="14">
        <v>117271294.23</v>
      </c>
      <c r="I19" s="14">
        <v>118349507.73999999</v>
      </c>
      <c r="J19" s="14">
        <v>116302194.42</v>
      </c>
      <c r="K19" s="14">
        <v>123782573.95999999</v>
      </c>
      <c r="L19" s="14">
        <v>119532674.92</v>
      </c>
      <c r="M19" s="14">
        <v>121251126.20999999</v>
      </c>
      <c r="N19" s="14">
        <v>119853031.41</v>
      </c>
      <c r="O19" s="14">
        <v>122085574.56999999</v>
      </c>
      <c r="P19" s="14">
        <v>228458546.11000001</v>
      </c>
      <c r="Q19" s="15">
        <f t="shared" si="3"/>
        <v>1532763460.9499998</v>
      </c>
    </row>
    <row r="20" spans="2:18" x14ac:dyDescent="0.25">
      <c r="B20" s="37" t="s">
        <v>22</v>
      </c>
      <c r="C20" s="30">
        <v>453354359</v>
      </c>
      <c r="D20" s="41">
        <v>-30875861.649999999</v>
      </c>
      <c r="E20" s="14">
        <v>7099000</v>
      </c>
      <c r="F20" s="14">
        <v>7567500</v>
      </c>
      <c r="G20" s="14">
        <v>7637500</v>
      </c>
      <c r="H20" s="14">
        <v>7967500</v>
      </c>
      <c r="I20" s="14">
        <v>100993131.56</v>
      </c>
      <c r="J20" s="14">
        <v>8287500</v>
      </c>
      <c r="K20" s="14">
        <v>8836415.25</v>
      </c>
      <c r="L20" s="14">
        <v>8465000</v>
      </c>
      <c r="M20" s="14">
        <v>8655000</v>
      </c>
      <c r="N20" s="14">
        <v>8450000</v>
      </c>
      <c r="O20" s="14">
        <v>114679163.65000001</v>
      </c>
      <c r="P20" s="14">
        <v>114755447</v>
      </c>
      <c r="Q20" s="15">
        <f t="shared" si="3"/>
        <v>403393157.46000004</v>
      </c>
      <c r="R20" s="40"/>
    </row>
    <row r="21" spans="2:18" x14ac:dyDescent="0.25">
      <c r="B21" s="37" t="s">
        <v>23</v>
      </c>
      <c r="C21" s="30">
        <v>3000000</v>
      </c>
      <c r="D21" s="41">
        <v>-3000000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14">
        <v>0</v>
      </c>
      <c r="M21" s="45">
        <v>0</v>
      </c>
      <c r="N21" s="14">
        <v>0</v>
      </c>
      <c r="O21" s="14">
        <v>0</v>
      </c>
      <c r="P21" s="14">
        <v>0</v>
      </c>
      <c r="Q21" s="15">
        <f t="shared" si="3"/>
        <v>0</v>
      </c>
      <c r="R21" s="40"/>
    </row>
    <row r="22" spans="2:18" x14ac:dyDescent="0.25">
      <c r="B22" s="37" t="s">
        <v>24</v>
      </c>
      <c r="C22" s="30">
        <v>1000000</v>
      </c>
      <c r="D22" s="41">
        <v>-1000000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14">
        <v>0</v>
      </c>
      <c r="N22" s="14">
        <v>0</v>
      </c>
      <c r="O22" s="14">
        <v>0</v>
      </c>
      <c r="P22" s="14">
        <v>0</v>
      </c>
      <c r="Q22" s="15">
        <f t="shared" si="3"/>
        <v>0</v>
      </c>
      <c r="R22" s="40"/>
    </row>
    <row r="23" spans="2:18" x14ac:dyDescent="0.25">
      <c r="B23" s="37" t="s">
        <v>25</v>
      </c>
      <c r="C23" s="30">
        <v>262944399</v>
      </c>
      <c r="D23" s="41">
        <v>-35217676.460000001</v>
      </c>
      <c r="E23" s="14">
        <v>17128919.079999998</v>
      </c>
      <c r="F23" s="14">
        <v>15898063.779999999</v>
      </c>
      <c r="G23" s="14">
        <v>19010698.91</v>
      </c>
      <c r="H23" s="14">
        <v>17648236.109999999</v>
      </c>
      <c r="I23" s="14">
        <v>18010125.449999999</v>
      </c>
      <c r="J23" s="14">
        <v>17397310.629999999</v>
      </c>
      <c r="K23" s="14">
        <v>18485666.120000001</v>
      </c>
      <c r="L23" s="14">
        <v>18087279.850000001</v>
      </c>
      <c r="M23" s="45">
        <v>18181300.43</v>
      </c>
      <c r="N23" s="14">
        <v>18203264.640000001</v>
      </c>
      <c r="O23" s="14">
        <v>18236583.210000001</v>
      </c>
      <c r="P23" s="14">
        <v>18226159.620000001</v>
      </c>
      <c r="Q23" s="15">
        <f t="shared" si="3"/>
        <v>214513607.83000001</v>
      </c>
    </row>
    <row r="24" spans="2:18" x14ac:dyDescent="0.25">
      <c r="B24" s="35" t="s">
        <v>26</v>
      </c>
      <c r="C24" s="36">
        <v>754799881</v>
      </c>
      <c r="D24" s="11">
        <f>+SUM(D25:D33)</f>
        <v>658035987.36000001</v>
      </c>
      <c r="E24" s="11">
        <f>+SUM(E25:E33)</f>
        <v>91335077.159999982</v>
      </c>
      <c r="F24" s="11">
        <f>+SUM(F25:F33)</f>
        <v>52243530.859999999</v>
      </c>
      <c r="G24" s="11">
        <f>+SUM(G25:G33)</f>
        <v>56776477.310000002</v>
      </c>
      <c r="H24" s="11">
        <f>+SUM(H25:H33)</f>
        <v>67448328.25999999</v>
      </c>
      <c r="I24" s="11">
        <f t="shared" ref="I24:O24" si="4">+SUM(I25:I33)</f>
        <v>47975183.670000002</v>
      </c>
      <c r="J24" s="11">
        <f t="shared" si="4"/>
        <v>76677714.100000009</v>
      </c>
      <c r="K24" s="11">
        <f>+SUM(K25:K33)</f>
        <v>132206515.08999999</v>
      </c>
      <c r="L24" s="11">
        <f t="shared" si="4"/>
        <v>66555002.299999997</v>
      </c>
      <c r="M24" s="11">
        <f t="shared" si="4"/>
        <v>84372508.069999993</v>
      </c>
      <c r="N24" s="11">
        <f t="shared" si="4"/>
        <v>100537267.02999999</v>
      </c>
      <c r="O24" s="11">
        <f t="shared" si="4"/>
        <v>154497143.70000002</v>
      </c>
      <c r="P24" s="11">
        <f>+SUM(P25:P33)</f>
        <v>334476431.35000002</v>
      </c>
      <c r="Q24" s="12">
        <f>+SUM(E24:P24)</f>
        <v>1265101178.9000001</v>
      </c>
    </row>
    <row r="25" spans="2:18" x14ac:dyDescent="0.25">
      <c r="B25" s="37" t="s">
        <v>27</v>
      </c>
      <c r="C25" s="30">
        <v>59410000</v>
      </c>
      <c r="D25" s="41">
        <v>-6533890</v>
      </c>
      <c r="E25" s="14">
        <v>3297211.34</v>
      </c>
      <c r="F25" s="14">
        <f>+VLOOKUP(B25,[1]RefCCPCuenta!$B$8:$E$43,4,FALSE)</f>
        <v>3666863.2</v>
      </c>
      <c r="G25" s="14">
        <v>3066219.07</v>
      </c>
      <c r="H25" s="14">
        <v>3491015.03</v>
      </c>
      <c r="I25" s="14">
        <v>3560536.19</v>
      </c>
      <c r="J25" s="14">
        <v>3239772.33</v>
      </c>
      <c r="K25" s="14">
        <v>3570097.38</v>
      </c>
      <c r="L25" s="14">
        <v>3678881.7</v>
      </c>
      <c r="M25" s="14">
        <v>4197561.4400000004</v>
      </c>
      <c r="N25" s="14">
        <v>4241319.25</v>
      </c>
      <c r="O25" s="14">
        <v>4006113.21</v>
      </c>
      <c r="P25" s="14">
        <v>5709684.8600000003</v>
      </c>
      <c r="Q25" s="15">
        <f t="shared" si="3"/>
        <v>45725274.999999993</v>
      </c>
      <c r="R25" s="40"/>
    </row>
    <row r="26" spans="2:18" x14ac:dyDescent="0.25">
      <c r="B26" s="37" t="s">
        <v>28</v>
      </c>
      <c r="C26" s="30">
        <v>54610000</v>
      </c>
      <c r="D26" s="30">
        <v>103075326.3</v>
      </c>
      <c r="E26" s="14">
        <v>250000.06</v>
      </c>
      <c r="F26" s="14">
        <f>+VLOOKUP(B26,[1]RefCCPCuenta!$B$8:$E$43,4,FALSE)</f>
        <v>21381472.579999998</v>
      </c>
      <c r="G26" s="14">
        <v>21135000.059999999</v>
      </c>
      <c r="H26" s="14">
        <v>283642.5</v>
      </c>
      <c r="I26" s="14">
        <v>708737.5</v>
      </c>
      <c r="J26" s="14">
        <v>70800</v>
      </c>
      <c r="K26" s="14">
        <v>13412842.5</v>
      </c>
      <c r="L26" s="14">
        <v>15989579.300000001</v>
      </c>
      <c r="M26" s="14">
        <v>141895</v>
      </c>
      <c r="N26" s="14">
        <v>26190000</v>
      </c>
      <c r="O26" s="14">
        <v>12319999.99</v>
      </c>
      <c r="P26" s="14">
        <v>40014057.509999998</v>
      </c>
      <c r="Q26" s="15">
        <f t="shared" si="3"/>
        <v>151898027</v>
      </c>
    </row>
    <row r="27" spans="2:18" x14ac:dyDescent="0.25">
      <c r="B27" s="37" t="s">
        <v>29</v>
      </c>
      <c r="C27" s="30">
        <v>25600000</v>
      </c>
      <c r="D27" s="30">
        <v>11050000</v>
      </c>
      <c r="E27" s="14">
        <v>724750</v>
      </c>
      <c r="F27" s="14">
        <f>+VLOOKUP(B27,[1]RefCCPCuenta!$B$8:$E$43,4,FALSE)</f>
        <v>2922463.56</v>
      </c>
      <c r="G27" s="14">
        <v>3992127</v>
      </c>
      <c r="H27" s="14">
        <v>2637317.1200000001</v>
      </c>
      <c r="I27" s="14">
        <v>2738939.03</v>
      </c>
      <c r="J27" s="14">
        <v>1161320.26</v>
      </c>
      <c r="K27" s="14">
        <v>3250776.3</v>
      </c>
      <c r="L27" s="14">
        <v>3249209.38</v>
      </c>
      <c r="M27" s="14">
        <v>2656192.33</v>
      </c>
      <c r="N27" s="14">
        <v>3983593.05</v>
      </c>
      <c r="O27" s="14">
        <v>2897900</v>
      </c>
      <c r="P27" s="14">
        <v>6354610.3799999999</v>
      </c>
      <c r="Q27" s="15">
        <f t="shared" si="3"/>
        <v>36569198.409999996</v>
      </c>
    </row>
    <row r="28" spans="2:18" x14ac:dyDescent="0.25">
      <c r="B28" s="46" t="s">
        <v>30</v>
      </c>
      <c r="C28" s="30">
        <v>19500000</v>
      </c>
      <c r="D28" s="30">
        <v>44802862.710000001</v>
      </c>
      <c r="E28" s="14">
        <v>5339138.7699999996</v>
      </c>
      <c r="F28" s="14">
        <f>+VLOOKUP(B28,[1]RefCCPCuenta!$B$8:$E$43,4,FALSE)</f>
        <v>5293150.96</v>
      </c>
      <c r="G28" s="14">
        <v>177500</v>
      </c>
      <c r="H28" s="14">
        <v>17577344.399999999</v>
      </c>
      <c r="I28" s="14">
        <v>2177500</v>
      </c>
      <c r="J28" s="14">
        <v>177500</v>
      </c>
      <c r="K28" s="14">
        <v>4936269.67</v>
      </c>
      <c r="L28" s="14">
        <v>10920</v>
      </c>
      <c r="M28" s="14">
        <v>6536273.9000000004</v>
      </c>
      <c r="N28" s="14">
        <v>3739354.9</v>
      </c>
      <c r="O28" s="14">
        <v>0</v>
      </c>
      <c r="P28" s="14">
        <v>1145000</v>
      </c>
      <c r="Q28" s="15">
        <f t="shared" si="3"/>
        <v>47109952.599999994</v>
      </c>
    </row>
    <row r="29" spans="2:18" x14ac:dyDescent="0.25">
      <c r="B29" s="37" t="s">
        <v>31</v>
      </c>
      <c r="C29" s="30">
        <v>206481551</v>
      </c>
      <c r="D29" s="30">
        <v>213447762.96000001</v>
      </c>
      <c r="E29" s="14">
        <v>21539465.850000001</v>
      </c>
      <c r="F29" s="14">
        <f>+VLOOKUP(B29,[1]RefCCPCuenta!$B$8:$E$43,4,FALSE)</f>
        <v>4717176.8099999996</v>
      </c>
      <c r="G29" s="14">
        <v>6543609.3399999999</v>
      </c>
      <c r="H29" s="14">
        <v>21061788.059999999</v>
      </c>
      <c r="I29" s="14">
        <v>9687578.8800000008</v>
      </c>
      <c r="J29" s="14">
        <v>3495194.56</v>
      </c>
      <c r="K29" s="14">
        <v>26513827.390000001</v>
      </c>
      <c r="L29" s="14">
        <v>658860</v>
      </c>
      <c r="M29" s="14">
        <v>44475904.890000001</v>
      </c>
      <c r="N29" s="14">
        <v>13255073.720000001</v>
      </c>
      <c r="O29" s="14">
        <v>45842985.659999996</v>
      </c>
      <c r="P29" s="14">
        <v>173392110.43000001</v>
      </c>
      <c r="Q29" s="15">
        <f t="shared" si="3"/>
        <v>371183575.59000003</v>
      </c>
      <c r="R29" s="40"/>
    </row>
    <row r="30" spans="2:18" x14ac:dyDescent="0.25">
      <c r="B30" s="37" t="s">
        <v>32</v>
      </c>
      <c r="C30" s="30">
        <v>87010000</v>
      </c>
      <c r="D30" s="41">
        <v>-7445000</v>
      </c>
      <c r="E30" s="14">
        <v>3780712.55</v>
      </c>
      <c r="F30" s="14">
        <f>+VLOOKUP(B30,[1]RefCCPCuenta!$B$8:$E$43,4,FALSE)</f>
        <v>4085413.88</v>
      </c>
      <c r="G30" s="14">
        <v>6825747.8099999996</v>
      </c>
      <c r="H30" s="14">
        <v>3367669.13</v>
      </c>
      <c r="I30" s="14">
        <v>17567406</v>
      </c>
      <c r="J30" s="14">
        <v>4169556.69</v>
      </c>
      <c r="K30" s="14">
        <v>17938162.789999999</v>
      </c>
      <c r="L30" s="14">
        <v>708105.61</v>
      </c>
      <c r="M30" s="14">
        <v>7905274.9000000004</v>
      </c>
      <c r="N30" s="14">
        <v>4167587.15</v>
      </c>
      <c r="O30" s="14">
        <v>4180240.48</v>
      </c>
      <c r="P30" s="14">
        <v>4478805.63</v>
      </c>
      <c r="Q30" s="15">
        <f t="shared" si="3"/>
        <v>79174682.61999999</v>
      </c>
    </row>
    <row r="31" spans="2:18" x14ac:dyDescent="0.25">
      <c r="B31" s="37" t="s">
        <v>33</v>
      </c>
      <c r="C31" s="30">
        <v>30100000</v>
      </c>
      <c r="D31" s="30">
        <v>19613380.609999999</v>
      </c>
      <c r="E31" s="14">
        <v>2223381.2599999998</v>
      </c>
      <c r="F31" s="14">
        <f>+VLOOKUP(B31,[1]RefCCPCuenta!$B$8:$E$43,4,FALSE)</f>
        <v>2163021.5699999998</v>
      </c>
      <c r="G31" s="14">
        <v>4019472.27</v>
      </c>
      <c r="H31" s="14">
        <v>3295472.12</v>
      </c>
      <c r="I31" s="14">
        <v>3978122.87</v>
      </c>
      <c r="J31" s="14">
        <v>1818742.72</v>
      </c>
      <c r="K31" s="14">
        <v>1914351.53</v>
      </c>
      <c r="L31" s="14">
        <v>539486.06999999995</v>
      </c>
      <c r="M31" s="14">
        <v>1035703.79</v>
      </c>
      <c r="N31" s="14">
        <v>3478426</v>
      </c>
      <c r="O31" s="14">
        <v>2809145.8</v>
      </c>
      <c r="P31" s="14">
        <v>7547627.1200000001</v>
      </c>
      <c r="Q31" s="15">
        <f t="shared" si="3"/>
        <v>34822953.119999997</v>
      </c>
    </row>
    <row r="32" spans="2:18" x14ac:dyDescent="0.25">
      <c r="B32" s="37" t="s">
        <v>34</v>
      </c>
      <c r="C32" s="30">
        <v>223088330</v>
      </c>
      <c r="D32" s="30">
        <v>259254297.03</v>
      </c>
      <c r="E32" s="14">
        <v>51874612.369999997</v>
      </c>
      <c r="F32" s="14">
        <v>4154944.83</v>
      </c>
      <c r="G32" s="14">
        <v>8126511.75</v>
      </c>
      <c r="H32" s="40">
        <v>9345745.4100000001</v>
      </c>
      <c r="I32" s="14">
        <v>4005163.82</v>
      </c>
      <c r="J32" s="14">
        <v>58341915.340000004</v>
      </c>
      <c r="K32" s="14">
        <v>53368925.729999997</v>
      </c>
      <c r="L32" s="14">
        <v>40672531.350000001</v>
      </c>
      <c r="M32" s="14">
        <v>9602565.3000000007</v>
      </c>
      <c r="N32" s="14">
        <v>38320401.259999998</v>
      </c>
      <c r="O32" s="14">
        <v>81894731.260000005</v>
      </c>
      <c r="P32" s="14">
        <v>89226191.620000005</v>
      </c>
      <c r="Q32" s="15">
        <f t="shared" si="3"/>
        <v>448934240.03999996</v>
      </c>
    </row>
    <row r="33" spans="2:17" x14ac:dyDescent="0.25">
      <c r="B33" s="48" t="s">
        <v>35</v>
      </c>
      <c r="C33" s="30">
        <v>49000000</v>
      </c>
      <c r="D33" s="30">
        <v>20771247.75</v>
      </c>
      <c r="E33" s="14">
        <v>2305804.96</v>
      </c>
      <c r="F33" s="14">
        <f>+VLOOKUP(B33,[1]RefCCPCuenta!$B$8:$E$43,4,FALSE)</f>
        <v>3859023.47</v>
      </c>
      <c r="G33" s="14">
        <v>2890290.01</v>
      </c>
      <c r="H33" s="14">
        <v>6388334.4900000002</v>
      </c>
      <c r="I33" s="14">
        <v>3551199.38</v>
      </c>
      <c r="J33" s="14">
        <v>4202912.2</v>
      </c>
      <c r="K33" s="14">
        <v>7301261.7999999998</v>
      </c>
      <c r="L33" s="14">
        <v>1047428.89</v>
      </c>
      <c r="M33" s="14">
        <v>7821136.5199999996</v>
      </c>
      <c r="N33" s="14">
        <v>3161511.7</v>
      </c>
      <c r="O33" s="14">
        <v>546027.30000000005</v>
      </c>
      <c r="P33" s="14">
        <v>6608343.7999999998</v>
      </c>
      <c r="Q33" s="15">
        <f t="shared" si="3"/>
        <v>49683274.519999996</v>
      </c>
    </row>
    <row r="34" spans="2:17" x14ac:dyDescent="0.25">
      <c r="B34" s="35" t="s">
        <v>36</v>
      </c>
      <c r="C34" s="36">
        <v>559237473</v>
      </c>
      <c r="D34" s="11">
        <f>+SUM(D35:D43)</f>
        <v>110510771.77999999</v>
      </c>
      <c r="E34" s="11">
        <f>+SUM(E35:E43)</f>
        <v>47148828.850000001</v>
      </c>
      <c r="F34" s="11">
        <f>+SUM(F35:F43)</f>
        <v>24869306.610000003</v>
      </c>
      <c r="G34" s="11">
        <f t="shared" ref="G34:P34" si="5">+SUM(G35:G43)</f>
        <v>13506246.23</v>
      </c>
      <c r="H34" s="11">
        <f>+SUM(H35:H43)</f>
        <v>28552662.280000001</v>
      </c>
      <c r="I34" s="11">
        <f t="shared" si="5"/>
        <v>16148847.810000001</v>
      </c>
      <c r="J34" s="11">
        <f t="shared" si="5"/>
        <v>26156603.109999999</v>
      </c>
      <c r="K34" s="11">
        <f t="shared" si="5"/>
        <v>43101756.590000004</v>
      </c>
      <c r="L34" s="11">
        <f t="shared" si="5"/>
        <v>1495110.04</v>
      </c>
      <c r="M34" s="11">
        <f t="shared" si="5"/>
        <v>70904936.219999999</v>
      </c>
      <c r="N34" s="11">
        <f t="shared" si="5"/>
        <v>77338237.829999998</v>
      </c>
      <c r="O34" s="11">
        <f t="shared" si="5"/>
        <v>37647955.030000001</v>
      </c>
      <c r="P34" s="11">
        <f t="shared" si="5"/>
        <v>101620804.35999998</v>
      </c>
      <c r="Q34" s="12">
        <f t="shared" si="3"/>
        <v>488491294.96000004</v>
      </c>
    </row>
    <row r="35" spans="2:17" x14ac:dyDescent="0.25">
      <c r="B35" s="37" t="s">
        <v>37</v>
      </c>
      <c r="C35" s="30">
        <v>135260000</v>
      </c>
      <c r="D35" s="30">
        <v>28916556.18</v>
      </c>
      <c r="E35" s="14">
        <v>16232736.289999999</v>
      </c>
      <c r="F35" s="14">
        <v>17265358.100000001</v>
      </c>
      <c r="G35" s="14">
        <v>4005941.36</v>
      </c>
      <c r="H35" s="14">
        <v>11005638.16</v>
      </c>
      <c r="I35" s="14">
        <v>134570</v>
      </c>
      <c r="J35" s="14">
        <v>5644013.2800000003</v>
      </c>
      <c r="K35" s="14">
        <v>1808864</v>
      </c>
      <c r="L35" s="14">
        <v>138393.22</v>
      </c>
      <c r="M35" s="14">
        <v>9076177.5600000005</v>
      </c>
      <c r="N35" s="14">
        <v>7682557.2000000002</v>
      </c>
      <c r="O35" s="14">
        <v>10829288.66</v>
      </c>
      <c r="P35" s="14">
        <v>14866169.68</v>
      </c>
      <c r="Q35" s="15">
        <f t="shared" si="3"/>
        <v>98689707.50999999</v>
      </c>
    </row>
    <row r="36" spans="2:17" x14ac:dyDescent="0.25">
      <c r="B36" s="37" t="s">
        <v>38</v>
      </c>
      <c r="C36" s="30">
        <v>4260000</v>
      </c>
      <c r="D36" s="30">
        <v>466435.9</v>
      </c>
      <c r="E36" s="14">
        <v>0</v>
      </c>
      <c r="F36" s="14">
        <v>749966.7</v>
      </c>
      <c r="G36" s="14">
        <v>0</v>
      </c>
      <c r="H36" s="14">
        <v>0</v>
      </c>
      <c r="I36" s="14">
        <v>0</v>
      </c>
      <c r="J36" s="14">
        <v>0</v>
      </c>
      <c r="K36" s="14">
        <v>208860</v>
      </c>
      <c r="L36" s="14">
        <v>1040</v>
      </c>
      <c r="M36" s="14">
        <v>100441.60000000001</v>
      </c>
      <c r="N36" s="14">
        <v>40320.839999999997</v>
      </c>
      <c r="O36" s="14">
        <v>0</v>
      </c>
      <c r="P36" s="14">
        <v>325680</v>
      </c>
      <c r="Q36" s="15">
        <f t="shared" si="3"/>
        <v>1426309.1400000001</v>
      </c>
    </row>
    <row r="37" spans="2:17" x14ac:dyDescent="0.25">
      <c r="B37" s="37" t="s">
        <v>39</v>
      </c>
      <c r="C37" s="30">
        <v>3100000</v>
      </c>
      <c r="D37" s="30">
        <v>3696761.92</v>
      </c>
      <c r="E37" s="30">
        <v>0</v>
      </c>
      <c r="F37" s="14">
        <v>0</v>
      </c>
      <c r="G37" s="14">
        <v>752243.22</v>
      </c>
      <c r="H37" s="14">
        <v>0</v>
      </c>
      <c r="I37" s="14">
        <v>562191.74</v>
      </c>
      <c r="J37" s="14">
        <v>400000</v>
      </c>
      <c r="K37" s="14">
        <v>0</v>
      </c>
      <c r="L37" s="14">
        <v>36388.5</v>
      </c>
      <c r="M37" s="14">
        <v>1625140.94</v>
      </c>
      <c r="N37" s="14">
        <v>0</v>
      </c>
      <c r="O37" s="14">
        <v>0</v>
      </c>
      <c r="P37" s="14">
        <v>750374</v>
      </c>
      <c r="Q37" s="15">
        <f t="shared" si="3"/>
        <v>4126338.4</v>
      </c>
    </row>
    <row r="38" spans="2:17" x14ac:dyDescent="0.25">
      <c r="B38" s="37" t="s">
        <v>40</v>
      </c>
      <c r="C38" s="30">
        <v>201341</v>
      </c>
      <c r="D38" s="30">
        <v>170000</v>
      </c>
      <c r="E38" s="30">
        <v>0</v>
      </c>
      <c r="F38" s="30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177123.46</v>
      </c>
      <c r="O38" s="14">
        <v>0</v>
      </c>
      <c r="P38" s="14">
        <v>0</v>
      </c>
      <c r="Q38" s="15">
        <f t="shared" si="3"/>
        <v>177123.46</v>
      </c>
    </row>
    <row r="39" spans="2:17" x14ac:dyDescent="0.25">
      <c r="B39" s="37" t="s">
        <v>41</v>
      </c>
      <c r="C39" s="30">
        <v>1060000</v>
      </c>
      <c r="D39" s="30">
        <v>5267690</v>
      </c>
      <c r="E39" s="14">
        <v>0</v>
      </c>
      <c r="F39" s="14">
        <v>54752</v>
      </c>
      <c r="G39" s="14">
        <v>0</v>
      </c>
      <c r="H39" s="14">
        <v>0</v>
      </c>
      <c r="I39" s="14">
        <v>433786.88</v>
      </c>
      <c r="J39" s="14">
        <v>0</v>
      </c>
      <c r="K39" s="14">
        <v>0</v>
      </c>
      <c r="L39" s="14">
        <v>39757.14</v>
      </c>
      <c r="M39" s="14">
        <v>276168.81</v>
      </c>
      <c r="N39" s="14">
        <v>0</v>
      </c>
      <c r="O39" s="14">
        <v>699294.24</v>
      </c>
      <c r="P39" s="14">
        <v>1222161.31</v>
      </c>
      <c r="Q39" s="15">
        <f t="shared" si="3"/>
        <v>2725920.38</v>
      </c>
    </row>
    <row r="40" spans="2:17" x14ac:dyDescent="0.25">
      <c r="B40" s="37" t="s">
        <v>42</v>
      </c>
      <c r="C40" s="30">
        <v>279710000</v>
      </c>
      <c r="D40" s="41">
        <v>-435971.36</v>
      </c>
      <c r="E40" s="14">
        <v>28931558.239999998</v>
      </c>
      <c r="F40" s="14">
        <v>4705510.4400000004</v>
      </c>
      <c r="G40" s="14">
        <v>6885296.9000000004</v>
      </c>
      <c r="H40" s="14">
        <v>3703571.14</v>
      </c>
      <c r="I40" s="14">
        <v>7374648.1399999997</v>
      </c>
      <c r="J40" s="14">
        <v>2519656.7000000002</v>
      </c>
      <c r="K40" s="14">
        <v>16165012.73</v>
      </c>
      <c r="L40" s="14">
        <v>46302.3</v>
      </c>
      <c r="M40" s="14">
        <v>32557238.879999999</v>
      </c>
      <c r="N40" s="14">
        <v>56119658.289999999</v>
      </c>
      <c r="O40" s="14">
        <v>21579124.57</v>
      </c>
      <c r="P40" s="14">
        <v>32099555.760000002</v>
      </c>
      <c r="Q40" s="15">
        <f t="shared" si="3"/>
        <v>212687134.08999997</v>
      </c>
    </row>
    <row r="41" spans="2:17" x14ac:dyDescent="0.25">
      <c r="B41" s="37" t="s">
        <v>43</v>
      </c>
      <c r="C41" s="30">
        <v>72230000</v>
      </c>
      <c r="D41" s="30">
        <v>63366158.149999999</v>
      </c>
      <c r="E41" s="14">
        <v>1763030.62</v>
      </c>
      <c r="F41" s="14">
        <v>1922302.93</v>
      </c>
      <c r="G41" s="14">
        <v>1732374.75</v>
      </c>
      <c r="H41" s="14">
        <v>12467978.59</v>
      </c>
      <c r="I41" s="14">
        <v>7196770.8099999996</v>
      </c>
      <c r="J41" s="14">
        <v>6394891.9299999997</v>
      </c>
      <c r="K41" s="14">
        <v>12793351.439999999</v>
      </c>
      <c r="L41" s="14">
        <v>1056339.53</v>
      </c>
      <c r="M41" s="14">
        <v>13473868.58</v>
      </c>
      <c r="N41" s="14">
        <v>9786135.1500000004</v>
      </c>
      <c r="O41" s="14">
        <v>1710951.29</v>
      </c>
      <c r="P41" s="14">
        <v>43415146.759999998</v>
      </c>
      <c r="Q41" s="15">
        <f t="shared" si="3"/>
        <v>113713142.38</v>
      </c>
    </row>
    <row r="42" spans="2:17" x14ac:dyDescent="0.25">
      <c r="B42" s="37" t="s">
        <v>111</v>
      </c>
      <c r="C42" s="30">
        <v>0</v>
      </c>
      <c r="D42" s="30">
        <v>0</v>
      </c>
      <c r="E42" s="30">
        <v>0</v>
      </c>
      <c r="F42" s="30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5">
        <f t="shared" si="3"/>
        <v>0</v>
      </c>
    </row>
    <row r="43" spans="2:17" x14ac:dyDescent="0.25">
      <c r="B43" s="37" t="s">
        <v>45</v>
      </c>
      <c r="C43" s="30">
        <v>63416132</v>
      </c>
      <c r="D43" s="44">
        <v>9063140.9900000002</v>
      </c>
      <c r="E43" s="14">
        <v>221503.7</v>
      </c>
      <c r="F43" s="14">
        <v>171416.44</v>
      </c>
      <c r="G43" s="14">
        <v>130390</v>
      </c>
      <c r="H43" s="14">
        <v>1375474.39</v>
      </c>
      <c r="I43" s="14">
        <v>446880.24</v>
      </c>
      <c r="J43" s="14">
        <v>11198041.199999999</v>
      </c>
      <c r="K43" s="14">
        <v>12125668.42</v>
      </c>
      <c r="L43" s="14">
        <v>176889.35</v>
      </c>
      <c r="M43" s="14">
        <v>13795899.85</v>
      </c>
      <c r="N43" s="14">
        <v>3532442.89</v>
      </c>
      <c r="O43" s="14">
        <v>2829296.27</v>
      </c>
      <c r="P43" s="14">
        <v>8941716.8499999996</v>
      </c>
      <c r="Q43" s="15">
        <f t="shared" si="3"/>
        <v>54945619.600000009</v>
      </c>
    </row>
    <row r="44" spans="2:17" x14ac:dyDescent="0.25">
      <c r="B44" s="35" t="s">
        <v>46</v>
      </c>
      <c r="C44" s="36">
        <v>67063000</v>
      </c>
      <c r="D44" s="42">
        <f t="shared" ref="D44:H44" si="6">+SUM(D45:D52)</f>
        <v>-5000000</v>
      </c>
      <c r="E44" s="11">
        <f t="shared" si="6"/>
        <v>0</v>
      </c>
      <c r="F44" s="11">
        <f t="shared" si="6"/>
        <v>0</v>
      </c>
      <c r="G44" s="11">
        <f t="shared" si="6"/>
        <v>0</v>
      </c>
      <c r="H44" s="11">
        <f t="shared" si="6"/>
        <v>0</v>
      </c>
      <c r="I44" s="11">
        <f>+SUM(I45:I52)</f>
        <v>14800750</v>
      </c>
      <c r="J44" s="11">
        <f t="shared" ref="J44:P44" si="7">+SUM(J45:J52)</f>
        <v>4950000</v>
      </c>
      <c r="K44" s="11">
        <f t="shared" si="7"/>
        <v>3750000</v>
      </c>
      <c r="L44" s="11">
        <f t="shared" si="7"/>
        <v>5860750</v>
      </c>
      <c r="M44" s="11">
        <f t="shared" si="7"/>
        <v>12610750</v>
      </c>
      <c r="N44" s="11">
        <f t="shared" si="7"/>
        <v>2025000</v>
      </c>
      <c r="O44" s="11">
        <f t="shared" si="7"/>
        <v>9510750</v>
      </c>
      <c r="P44" s="11">
        <f t="shared" si="7"/>
        <v>5125000</v>
      </c>
      <c r="Q44" s="12">
        <f t="shared" si="3"/>
        <v>58633000</v>
      </c>
    </row>
    <row r="45" spans="2:17" x14ac:dyDescent="0.25">
      <c r="B45" s="37" t="s">
        <v>47</v>
      </c>
      <c r="C45" s="30">
        <v>61863000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14">
        <v>14800750</v>
      </c>
      <c r="J45" s="14">
        <v>4950000</v>
      </c>
      <c r="K45" s="30">
        <v>3750000</v>
      </c>
      <c r="L45" s="14">
        <v>5860750</v>
      </c>
      <c r="M45" s="14">
        <v>12610750</v>
      </c>
      <c r="N45" s="14">
        <v>2025000</v>
      </c>
      <c r="O45" s="14">
        <v>9510750</v>
      </c>
      <c r="P45" s="14">
        <v>5125000</v>
      </c>
      <c r="Q45" s="15">
        <f t="shared" si="3"/>
        <v>58633000</v>
      </c>
    </row>
    <row r="46" spans="2:17" x14ac:dyDescent="0.25">
      <c r="B46" s="37" t="s">
        <v>104</v>
      </c>
      <c r="C46" s="30">
        <v>5100000</v>
      </c>
      <c r="D46" s="41">
        <v>-5000000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5">
        <f t="shared" si="3"/>
        <v>0</v>
      </c>
    </row>
    <row r="47" spans="2:17" x14ac:dyDescent="0.25">
      <c r="B47" s="37" t="s">
        <v>49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5">
        <f t="shared" si="3"/>
        <v>0</v>
      </c>
    </row>
    <row r="48" spans="2:17" x14ac:dyDescent="0.25">
      <c r="B48" s="37" t="s">
        <v>112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5">
        <f t="shared" si="3"/>
        <v>0</v>
      </c>
    </row>
    <row r="49" spans="2:17" x14ac:dyDescent="0.25">
      <c r="B49" s="37" t="s">
        <v>113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5">
        <f t="shared" si="3"/>
        <v>0</v>
      </c>
    </row>
    <row r="50" spans="2:17" x14ac:dyDescent="0.25">
      <c r="B50" s="37" t="s">
        <v>52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5">
        <f t="shared" si="3"/>
        <v>0</v>
      </c>
    </row>
    <row r="51" spans="2:17" x14ac:dyDescent="0.25">
      <c r="B51" s="37" t="s">
        <v>53</v>
      </c>
      <c r="C51" s="30">
        <v>100000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5">
        <f t="shared" si="3"/>
        <v>0</v>
      </c>
    </row>
    <row r="52" spans="2:17" x14ac:dyDescent="0.25">
      <c r="B52" s="37" t="s">
        <v>114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5">
        <f t="shared" si="3"/>
        <v>0</v>
      </c>
    </row>
    <row r="53" spans="2:17" x14ac:dyDescent="0.25">
      <c r="B53" s="35" t="s">
        <v>55</v>
      </c>
      <c r="C53" s="36">
        <v>891107444</v>
      </c>
      <c r="D53" s="42">
        <f>+SUM(D54:D60)</f>
        <v>-311087444</v>
      </c>
      <c r="E53" s="11">
        <f>+SUM(E54:E60)</f>
        <v>0</v>
      </c>
      <c r="F53" s="11">
        <f>+SUM(F54:F60)</f>
        <v>0</v>
      </c>
      <c r="G53" s="11">
        <f t="shared" ref="G53:P53" si="8">+SUM(G54:G60)</f>
        <v>0</v>
      </c>
      <c r="H53" s="11">
        <f t="shared" si="8"/>
        <v>0</v>
      </c>
      <c r="I53" s="11">
        <f t="shared" si="8"/>
        <v>0</v>
      </c>
      <c r="J53" s="11">
        <f t="shared" si="8"/>
        <v>570000000</v>
      </c>
      <c r="K53" s="11">
        <f t="shared" si="8"/>
        <v>0</v>
      </c>
      <c r="L53" s="11">
        <f t="shared" si="8"/>
        <v>0</v>
      </c>
      <c r="M53" s="11">
        <f t="shared" si="8"/>
        <v>0</v>
      </c>
      <c r="N53" s="11">
        <f t="shared" si="8"/>
        <v>0</v>
      </c>
      <c r="O53" s="11">
        <f t="shared" si="8"/>
        <v>0</v>
      </c>
      <c r="P53" s="11">
        <f t="shared" si="8"/>
        <v>0</v>
      </c>
      <c r="Q53" s="11">
        <f t="shared" si="3"/>
        <v>570000000</v>
      </c>
    </row>
    <row r="54" spans="2:17" x14ac:dyDescent="0.25">
      <c r="B54" s="37" t="s">
        <v>115</v>
      </c>
      <c r="C54" s="30">
        <v>10000</v>
      </c>
      <c r="D54" s="30">
        <v>10000000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f t="shared" si="3"/>
        <v>0</v>
      </c>
    </row>
    <row r="55" spans="2:17" x14ac:dyDescent="0.25">
      <c r="B55" s="37" t="s">
        <v>57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si="3"/>
        <v>0</v>
      </c>
    </row>
    <row r="56" spans="2:17" x14ac:dyDescent="0.25">
      <c r="B56" s="37" t="s">
        <v>58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3"/>
        <v>0</v>
      </c>
    </row>
    <row r="57" spans="2:17" x14ac:dyDescent="0.25">
      <c r="B57" s="37" t="s">
        <v>59</v>
      </c>
      <c r="C57" s="30">
        <v>891097444</v>
      </c>
      <c r="D57" s="41">
        <v>-321087444</v>
      </c>
      <c r="E57" s="30">
        <v>0</v>
      </c>
      <c r="F57" s="30">
        <v>0</v>
      </c>
      <c r="G57" s="30">
        <v>0</v>
      </c>
      <c r="H57" s="30">
        <v>0</v>
      </c>
      <c r="I57" s="14">
        <f>+VLOOKUP(B57,[2]RefCCPCuenta!$B$8:$H$45,7,FALSE)</f>
        <v>0</v>
      </c>
      <c r="J57" s="14">
        <v>570000000</v>
      </c>
      <c r="K57" s="30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3"/>
        <v>570000000</v>
      </c>
    </row>
    <row r="58" spans="2:17" x14ac:dyDescent="0.25">
      <c r="B58" s="37" t="s">
        <v>116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3"/>
        <v>0</v>
      </c>
    </row>
    <row r="59" spans="2:17" x14ac:dyDescent="0.25">
      <c r="B59" s="37" t="s">
        <v>61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3"/>
        <v>0</v>
      </c>
    </row>
    <row r="60" spans="2:17" x14ac:dyDescent="0.25">
      <c r="B60" s="37" t="s">
        <v>117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3"/>
        <v>0</v>
      </c>
    </row>
    <row r="61" spans="2:17" x14ac:dyDescent="0.25">
      <c r="B61" s="35" t="s">
        <v>63</v>
      </c>
      <c r="C61" s="36">
        <v>1806102261</v>
      </c>
      <c r="D61" s="11">
        <f>+SUM(D62:D70)</f>
        <v>679144449.90999997</v>
      </c>
      <c r="E61" s="11">
        <f>+SUM(E62:E70)</f>
        <v>96013150.329999998</v>
      </c>
      <c r="F61" s="11">
        <f>+SUM(F62:F70)</f>
        <v>417858077.27999997</v>
      </c>
      <c r="G61" s="11">
        <f>+SUM(G62:G70)</f>
        <v>130926851.33</v>
      </c>
      <c r="H61" s="11">
        <f t="shared" ref="H61:P61" si="9">+SUM(H62:H70)</f>
        <v>30469605.619999997</v>
      </c>
      <c r="I61" s="11">
        <f t="shared" si="9"/>
        <v>430535819.96999997</v>
      </c>
      <c r="J61" s="11">
        <f t="shared" si="9"/>
        <v>51272961.390000001</v>
      </c>
      <c r="K61" s="11">
        <f t="shared" si="9"/>
        <v>160454927.85999998</v>
      </c>
      <c r="L61" s="11">
        <f t="shared" si="9"/>
        <v>122991332.55000001</v>
      </c>
      <c r="M61" s="11">
        <f t="shared" si="9"/>
        <v>160386076.58000001</v>
      </c>
      <c r="N61" s="11">
        <f t="shared" si="9"/>
        <v>70243888.280000001</v>
      </c>
      <c r="O61" s="11">
        <f t="shared" si="9"/>
        <v>394453364.21000004</v>
      </c>
      <c r="P61" s="11">
        <f t="shared" si="9"/>
        <v>263639498.94</v>
      </c>
      <c r="Q61" s="11">
        <f t="shared" si="3"/>
        <v>2329245554.3399997</v>
      </c>
    </row>
    <row r="62" spans="2:17" x14ac:dyDescent="0.25">
      <c r="B62" s="37" t="s">
        <v>64</v>
      </c>
      <c r="C62" s="30">
        <v>530138974</v>
      </c>
      <c r="D62" s="41">
        <v>-229929794.31</v>
      </c>
      <c r="E62" s="14">
        <v>5989946.29</v>
      </c>
      <c r="F62" s="14">
        <v>45647601.030000001</v>
      </c>
      <c r="G62" s="14">
        <v>3457055.48</v>
      </c>
      <c r="H62" s="14">
        <v>4940301</v>
      </c>
      <c r="I62" s="14">
        <v>8342764.3099999996</v>
      </c>
      <c r="J62" s="14">
        <v>5603599.04</v>
      </c>
      <c r="K62" s="14">
        <v>24970606.050000001</v>
      </c>
      <c r="L62" s="14">
        <v>4641611.03</v>
      </c>
      <c r="M62" s="18">
        <v>16443525.689999999</v>
      </c>
      <c r="N62" s="14">
        <v>0</v>
      </c>
      <c r="O62" s="18">
        <v>21124121.73</v>
      </c>
      <c r="P62" s="18">
        <v>91744607.5</v>
      </c>
      <c r="Q62" s="14">
        <f t="shared" si="3"/>
        <v>232905739.15000001</v>
      </c>
    </row>
    <row r="63" spans="2:17" x14ac:dyDescent="0.25">
      <c r="B63" s="37" t="s">
        <v>65</v>
      </c>
      <c r="C63" s="30">
        <v>5318259</v>
      </c>
      <c r="D63" s="41">
        <v>-3645458</v>
      </c>
      <c r="E63" s="14">
        <v>0</v>
      </c>
      <c r="F63" s="14">
        <v>0</v>
      </c>
      <c r="G63" s="14">
        <v>0</v>
      </c>
      <c r="H63" s="14">
        <v>0</v>
      </c>
      <c r="I63" s="14">
        <v>1368800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3"/>
        <v>1368800</v>
      </c>
    </row>
    <row r="64" spans="2:17" x14ac:dyDescent="0.25">
      <c r="B64" s="37" t="s">
        <v>66</v>
      </c>
      <c r="C64" s="30">
        <v>1091092391</v>
      </c>
      <c r="D64" s="30">
        <v>698732865.25</v>
      </c>
      <c r="E64" s="14">
        <v>79221589.439999998</v>
      </c>
      <c r="F64" s="14">
        <v>367210476.25</v>
      </c>
      <c r="G64" s="14">
        <v>45794435.850000001</v>
      </c>
      <c r="H64" s="14">
        <v>0</v>
      </c>
      <c r="I64" s="14">
        <v>401117424.19999999</v>
      </c>
      <c r="J64" s="14">
        <v>45061801.590000004</v>
      </c>
      <c r="K64" s="14">
        <v>118295671.28</v>
      </c>
      <c r="L64" s="14">
        <v>121918329.37</v>
      </c>
      <c r="M64" s="18">
        <v>108813304.72</v>
      </c>
      <c r="N64" s="14">
        <v>0</v>
      </c>
      <c r="O64" s="18">
        <v>354481507.85000002</v>
      </c>
      <c r="P64" s="18">
        <v>139211643.56</v>
      </c>
      <c r="Q64" s="14">
        <f t="shared" si="3"/>
        <v>1781126184.1100001</v>
      </c>
    </row>
    <row r="65" spans="2:19" x14ac:dyDescent="0.25">
      <c r="B65" s="37" t="s">
        <v>67</v>
      </c>
      <c r="C65" s="30">
        <v>730000</v>
      </c>
      <c r="D65" s="30">
        <v>103749284.04000001</v>
      </c>
      <c r="E65" s="14">
        <v>35164</v>
      </c>
      <c r="F65" s="14">
        <v>0</v>
      </c>
      <c r="G65" s="14">
        <v>81616860</v>
      </c>
      <c r="H65" s="14">
        <v>8059690</v>
      </c>
      <c r="I65" s="14">
        <v>6951000</v>
      </c>
      <c r="J65" s="14">
        <v>0</v>
      </c>
      <c r="K65" s="14">
        <v>1260000</v>
      </c>
      <c r="L65" s="14">
        <v>0</v>
      </c>
      <c r="M65" s="18">
        <v>207680</v>
      </c>
      <c r="N65" s="47">
        <v>830720</v>
      </c>
      <c r="O65" s="14">
        <v>0</v>
      </c>
      <c r="P65" s="14">
        <v>0</v>
      </c>
      <c r="Q65" s="14">
        <f t="shared" si="3"/>
        <v>98961114</v>
      </c>
      <c r="R65" s="40"/>
      <c r="S65" s="40"/>
    </row>
    <row r="66" spans="2:19" x14ac:dyDescent="0.25">
      <c r="B66" s="37" t="s">
        <v>68</v>
      </c>
      <c r="C66" s="30">
        <v>66822637</v>
      </c>
      <c r="D66" s="30">
        <v>63099541.68</v>
      </c>
      <c r="E66" s="30">
        <v>0</v>
      </c>
      <c r="F66" s="14">
        <v>5000000</v>
      </c>
      <c r="G66" s="14">
        <v>0</v>
      </c>
      <c r="H66" s="14">
        <v>14105483.699999999</v>
      </c>
      <c r="I66" s="14">
        <v>12755831.460000001</v>
      </c>
      <c r="J66" s="14">
        <v>607560.76</v>
      </c>
      <c r="K66" s="14">
        <v>5392043.04</v>
      </c>
      <c r="L66" s="14">
        <v>-3568607.85</v>
      </c>
      <c r="M66" s="18">
        <v>9478288.3699999992</v>
      </c>
      <c r="N66" s="47">
        <v>12221775</v>
      </c>
      <c r="O66" s="40">
        <v>4042287.96</v>
      </c>
      <c r="P66" s="18">
        <v>24017897.879999999</v>
      </c>
      <c r="Q66" s="14">
        <f t="shared" si="3"/>
        <v>84052560.319999993</v>
      </c>
    </row>
    <row r="67" spans="2:19" x14ac:dyDescent="0.25">
      <c r="B67" s="37" t="s">
        <v>69</v>
      </c>
      <c r="C67" s="30">
        <v>2000000</v>
      </c>
      <c r="D67" s="30">
        <v>16460951.24</v>
      </c>
      <c r="E67" s="14">
        <v>10766450.6</v>
      </c>
      <c r="F67" s="14">
        <v>0</v>
      </c>
      <c r="G67" s="14">
        <v>0</v>
      </c>
      <c r="H67" s="14">
        <v>1335117.2</v>
      </c>
      <c r="I67" s="14">
        <v>0</v>
      </c>
      <c r="J67" s="14">
        <v>0</v>
      </c>
      <c r="K67" s="14">
        <v>4514459.79</v>
      </c>
      <c r="L67" s="14">
        <v>0</v>
      </c>
      <c r="M67" s="14">
        <v>0</v>
      </c>
      <c r="N67" s="47">
        <v>259499.94</v>
      </c>
      <c r="O67" s="14">
        <v>0</v>
      </c>
      <c r="P67" s="18">
        <v>897850</v>
      </c>
      <c r="Q67" s="14">
        <f t="shared" si="3"/>
        <v>17773377.530000001</v>
      </c>
    </row>
    <row r="68" spans="2:19" x14ac:dyDescent="0.25">
      <c r="B68" s="37" t="s">
        <v>118</v>
      </c>
      <c r="C68" s="30">
        <v>0</v>
      </c>
      <c r="D68" s="30">
        <v>0</v>
      </c>
      <c r="E68" s="30">
        <v>0</v>
      </c>
      <c r="F68" s="30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8">
        <v>0</v>
      </c>
      <c r="Q68" s="14">
        <f t="shared" si="3"/>
        <v>0</v>
      </c>
    </row>
    <row r="69" spans="2:19" x14ac:dyDescent="0.25">
      <c r="B69" s="37" t="s">
        <v>71</v>
      </c>
      <c r="C69" s="30">
        <v>30000000</v>
      </c>
      <c r="D69" s="41">
        <v>-29941500</v>
      </c>
      <c r="E69" s="14">
        <v>0</v>
      </c>
      <c r="F69" s="14">
        <v>0</v>
      </c>
      <c r="G69" s="14">
        <v>58500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8">
        <v>0</v>
      </c>
      <c r="P69" s="18">
        <v>0</v>
      </c>
      <c r="Q69" s="14">
        <f t="shared" si="3"/>
        <v>58500</v>
      </c>
    </row>
    <row r="70" spans="2:19" x14ac:dyDescent="0.25">
      <c r="B70" s="37" t="s">
        <v>72</v>
      </c>
      <c r="C70" s="30">
        <v>80000000</v>
      </c>
      <c r="D70" s="30">
        <v>60618560.009999998</v>
      </c>
      <c r="E70" s="30">
        <v>0</v>
      </c>
      <c r="F70" s="14">
        <v>0</v>
      </c>
      <c r="G70" s="14">
        <v>0</v>
      </c>
      <c r="H70" s="14">
        <v>2029013.72</v>
      </c>
      <c r="I70" s="14">
        <v>0</v>
      </c>
      <c r="J70" s="14">
        <v>0</v>
      </c>
      <c r="K70" s="14">
        <v>6022147.7000000002</v>
      </c>
      <c r="L70" s="14">
        <v>0</v>
      </c>
      <c r="M70" s="18">
        <v>25443277.800000001</v>
      </c>
      <c r="N70" s="47">
        <v>56931893.340000004</v>
      </c>
      <c r="O70" s="18">
        <v>14805446.67</v>
      </c>
      <c r="P70" s="18">
        <v>7767500</v>
      </c>
      <c r="Q70" s="14">
        <f t="shared" si="3"/>
        <v>112999279.23</v>
      </c>
    </row>
    <row r="71" spans="2:19" x14ac:dyDescent="0.25">
      <c r="B71" s="35" t="s">
        <v>73</v>
      </c>
      <c r="C71" s="36">
        <v>11125013810</v>
      </c>
      <c r="D71" s="36">
        <f t="shared" ref="D71:P71" si="10">+SUM(D72:D75)</f>
        <v>7558120699.8100004</v>
      </c>
      <c r="E71" s="11">
        <f t="shared" si="10"/>
        <v>219386435.25</v>
      </c>
      <c r="F71" s="11">
        <f t="shared" si="10"/>
        <v>406752098.08999997</v>
      </c>
      <c r="G71" s="11">
        <f t="shared" si="10"/>
        <v>749003531.53999996</v>
      </c>
      <c r="H71" s="11">
        <f t="shared" si="10"/>
        <v>962814687.59000003</v>
      </c>
      <c r="I71" s="11">
        <f t="shared" si="10"/>
        <v>902184848.27999997</v>
      </c>
      <c r="J71" s="11">
        <f t="shared" si="10"/>
        <v>2053584482.52</v>
      </c>
      <c r="K71" s="11">
        <f t="shared" si="10"/>
        <v>2523525772.21</v>
      </c>
      <c r="L71" s="11">
        <f t="shared" si="10"/>
        <v>522337464.81999999</v>
      </c>
      <c r="M71" s="11">
        <f t="shared" si="10"/>
        <v>774783330.97000003</v>
      </c>
      <c r="N71" s="11">
        <f t="shared" si="10"/>
        <v>2313615867.02</v>
      </c>
      <c r="O71" s="11">
        <f t="shared" si="10"/>
        <v>2871170076.1799998</v>
      </c>
      <c r="P71" s="11">
        <f t="shared" si="10"/>
        <v>4074458755.5</v>
      </c>
      <c r="Q71" s="11">
        <f t="shared" si="3"/>
        <v>18373617349.970001</v>
      </c>
    </row>
    <row r="72" spans="2:19" x14ac:dyDescent="0.25">
      <c r="B72" s="37" t="s">
        <v>74</v>
      </c>
      <c r="C72" s="30">
        <v>9390660798</v>
      </c>
      <c r="D72" s="30">
        <v>4671293000.4700003</v>
      </c>
      <c r="E72" s="14">
        <v>205686161.65000001</v>
      </c>
      <c r="F72" s="14">
        <v>406752098.08999997</v>
      </c>
      <c r="G72" s="14">
        <v>407560629.94</v>
      </c>
      <c r="H72" s="40">
        <v>874055969.99000001</v>
      </c>
      <c r="I72" s="14">
        <v>556593748.28999996</v>
      </c>
      <c r="J72" s="14">
        <v>1178768864.25</v>
      </c>
      <c r="K72" s="14">
        <v>2048414512.3399999</v>
      </c>
      <c r="L72" s="14">
        <v>433367136.08999997</v>
      </c>
      <c r="M72" s="18">
        <v>445113869.23000002</v>
      </c>
      <c r="N72" s="47">
        <v>1624501074.9100001</v>
      </c>
      <c r="O72" s="18">
        <v>2777646565.1399999</v>
      </c>
      <c r="P72" s="18">
        <v>2821771890.5999999</v>
      </c>
      <c r="Q72" s="14">
        <f t="shared" si="3"/>
        <v>13780232520.52</v>
      </c>
    </row>
    <row r="73" spans="2:19" x14ac:dyDescent="0.25">
      <c r="B73" s="37" t="s">
        <v>75</v>
      </c>
      <c r="C73" s="30">
        <v>1734353012</v>
      </c>
      <c r="D73" s="30">
        <v>2886827699.3400002</v>
      </c>
      <c r="E73" s="14">
        <v>13700273.6</v>
      </c>
      <c r="F73" s="14">
        <f>+VLOOKUP(B73,[1]RefCCPCuenta!$B$8:$E$43,4,FALSE)</f>
        <v>0</v>
      </c>
      <c r="G73" s="14">
        <v>341442901.60000002</v>
      </c>
      <c r="H73" s="14">
        <v>88758717.599999994</v>
      </c>
      <c r="I73" s="14">
        <v>345591099.99000001</v>
      </c>
      <c r="J73" s="14">
        <v>874815618.26999998</v>
      </c>
      <c r="K73" s="14">
        <v>475111259.87</v>
      </c>
      <c r="L73" s="14">
        <v>88970328.730000004</v>
      </c>
      <c r="M73" s="18">
        <v>329669461.74000001</v>
      </c>
      <c r="N73" s="47">
        <v>689114792.11000001</v>
      </c>
      <c r="O73" s="18">
        <v>93523511.040000007</v>
      </c>
      <c r="P73" s="18">
        <v>1252686864.9000001</v>
      </c>
      <c r="Q73" s="14">
        <f t="shared" si="3"/>
        <v>4593384829.4499998</v>
      </c>
    </row>
    <row r="74" spans="2:19" x14ac:dyDescent="0.25">
      <c r="B74" s="37" t="s">
        <v>119</v>
      </c>
      <c r="C74" s="30">
        <v>0</v>
      </c>
      <c r="D74" s="30">
        <v>0</v>
      </c>
      <c r="E74" s="30">
        <v>0</v>
      </c>
      <c r="F74" s="30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si="3"/>
        <v>0</v>
      </c>
    </row>
    <row r="75" spans="2:19" x14ac:dyDescent="0.25">
      <c r="B75" s="37" t="s">
        <v>120</v>
      </c>
      <c r="C75" s="30">
        <v>0</v>
      </c>
      <c r="D75" s="30">
        <v>0</v>
      </c>
      <c r="E75" s="30">
        <v>0</v>
      </c>
      <c r="F75" s="30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 t="shared" si="3"/>
        <v>0</v>
      </c>
    </row>
    <row r="76" spans="2:19" x14ac:dyDescent="0.25">
      <c r="B76" s="35" t="s">
        <v>121</v>
      </c>
      <c r="C76" s="36">
        <v>0</v>
      </c>
      <c r="D76" s="36">
        <v>0</v>
      </c>
      <c r="E76" s="11">
        <f>+SUM(E77:E81)</f>
        <v>0</v>
      </c>
      <c r="F76" s="11">
        <f>+SUM(F77:F81)</f>
        <v>0</v>
      </c>
      <c r="G76" s="11">
        <f>+SUM(G77:G81)</f>
        <v>0</v>
      </c>
      <c r="H76" s="11">
        <f t="shared" ref="H76:P76" si="11">+SUM(H77:H81)</f>
        <v>0</v>
      </c>
      <c r="I76" s="11">
        <f t="shared" si="11"/>
        <v>0</v>
      </c>
      <c r="J76" s="11">
        <f t="shared" si="11"/>
        <v>0</v>
      </c>
      <c r="K76" s="11">
        <f t="shared" si="11"/>
        <v>0</v>
      </c>
      <c r="L76" s="11">
        <f t="shared" si="11"/>
        <v>0</v>
      </c>
      <c r="M76" s="11">
        <f t="shared" si="11"/>
        <v>0</v>
      </c>
      <c r="N76" s="11">
        <f t="shared" si="11"/>
        <v>0</v>
      </c>
      <c r="O76" s="11">
        <f t="shared" si="11"/>
        <v>0</v>
      </c>
      <c r="P76" s="11">
        <f t="shared" si="11"/>
        <v>0</v>
      </c>
      <c r="Q76" s="11">
        <f t="shared" si="3"/>
        <v>0</v>
      </c>
    </row>
    <row r="77" spans="2:19" x14ac:dyDescent="0.25">
      <c r="B77" s="37" t="s">
        <v>122</v>
      </c>
      <c r="C77" s="30">
        <v>0</v>
      </c>
      <c r="D77" s="30">
        <v>0</v>
      </c>
      <c r="E77" s="30">
        <v>0</v>
      </c>
      <c r="F77" s="30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3"/>
        <v>0</v>
      </c>
    </row>
    <row r="78" spans="2:19" x14ac:dyDescent="0.25">
      <c r="B78" s="37" t="s">
        <v>123</v>
      </c>
      <c r="C78" s="30">
        <v>0</v>
      </c>
      <c r="D78" s="30">
        <v>0</v>
      </c>
      <c r="E78" s="30">
        <v>0</v>
      </c>
      <c r="F78" s="30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 t="shared" si="3"/>
        <v>0</v>
      </c>
    </row>
    <row r="79" spans="2:19" x14ac:dyDescent="0.25">
      <c r="B79" s="37" t="s">
        <v>124</v>
      </c>
      <c r="C79" s="30">
        <v>0</v>
      </c>
      <c r="D79" s="30">
        <v>0</v>
      </c>
      <c r="E79" s="30">
        <v>0</v>
      </c>
      <c r="F79" s="30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 t="shared" si="3"/>
        <v>0</v>
      </c>
    </row>
    <row r="80" spans="2:19" x14ac:dyDescent="0.25">
      <c r="B80" s="37" t="s">
        <v>82</v>
      </c>
      <c r="C80" s="30">
        <v>0</v>
      </c>
      <c r="D80" s="30">
        <v>0</v>
      </c>
      <c r="E80" s="30">
        <v>0</v>
      </c>
      <c r="F80" s="30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3"/>
        <v>0</v>
      </c>
    </row>
    <row r="81" spans="2:17" x14ac:dyDescent="0.25">
      <c r="B81" s="37" t="s">
        <v>125</v>
      </c>
      <c r="C81" s="30">
        <v>0</v>
      </c>
      <c r="D81" s="30">
        <v>0</v>
      </c>
      <c r="E81" s="30">
        <v>0</v>
      </c>
      <c r="F81" s="30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 t="shared" si="3"/>
        <v>0</v>
      </c>
    </row>
    <row r="82" spans="2:17" x14ac:dyDescent="0.25">
      <c r="B82" s="35" t="s">
        <v>84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11">
        <f t="shared" ref="Q82:Q96" si="12">+SUM(E82:P82)</f>
        <v>0</v>
      </c>
    </row>
    <row r="83" spans="2:17" x14ac:dyDescent="0.25">
      <c r="B83" s="37" t="s">
        <v>126</v>
      </c>
      <c r="C83" s="30">
        <v>0</v>
      </c>
      <c r="D83" s="30">
        <v>0</v>
      </c>
      <c r="E83" s="30">
        <v>0</v>
      </c>
      <c r="F83" s="30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f>+SUM(E83:P83)</f>
        <v>0</v>
      </c>
    </row>
    <row r="84" spans="2:17" x14ac:dyDescent="0.25">
      <c r="B84" s="37" t="s">
        <v>127</v>
      </c>
      <c r="C84" s="30">
        <v>0</v>
      </c>
      <c r="D84" s="30">
        <v>0</v>
      </c>
      <c r="E84" s="30">
        <v>0</v>
      </c>
      <c r="F84" s="30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 t="shared" si="12"/>
        <v>0</v>
      </c>
    </row>
    <row r="85" spans="2:17" x14ac:dyDescent="0.25">
      <c r="B85" s="37" t="s">
        <v>87</v>
      </c>
      <c r="C85" s="30">
        <v>0</v>
      </c>
      <c r="D85" s="30">
        <v>0</v>
      </c>
      <c r="E85" s="30">
        <v>0</v>
      </c>
      <c r="F85" s="30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f t="shared" si="12"/>
        <v>0</v>
      </c>
    </row>
    <row r="86" spans="2:17" x14ac:dyDescent="0.25">
      <c r="B86" s="37" t="s">
        <v>128</v>
      </c>
      <c r="C86" s="30">
        <v>0</v>
      </c>
      <c r="D86" s="30">
        <v>0</v>
      </c>
      <c r="E86" s="30">
        <v>0</v>
      </c>
      <c r="F86" s="30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f t="shared" si="12"/>
        <v>0</v>
      </c>
    </row>
    <row r="87" spans="2:17" ht="15" customHeight="1" x14ac:dyDescent="0.25">
      <c r="B87" s="37" t="s">
        <v>129</v>
      </c>
      <c r="C87" s="30">
        <v>0</v>
      </c>
      <c r="D87" s="30">
        <v>0</v>
      </c>
      <c r="E87" s="30">
        <v>0</v>
      </c>
      <c r="F87" s="30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f t="shared" si="12"/>
        <v>0</v>
      </c>
    </row>
    <row r="88" spans="2:17" x14ac:dyDescent="0.25">
      <c r="B88" s="20" t="s">
        <v>130</v>
      </c>
      <c r="C88" s="9">
        <v>0</v>
      </c>
      <c r="D88" s="9">
        <v>0</v>
      </c>
      <c r="E88" s="8">
        <f>+E89+E92+E95</f>
        <v>0</v>
      </c>
      <c r="F88" s="8">
        <f t="shared" ref="F88:P88" si="13">+F89+F92+F95</f>
        <v>0</v>
      </c>
      <c r="G88" s="8">
        <f t="shared" si="13"/>
        <v>0</v>
      </c>
      <c r="H88" s="8">
        <f t="shared" si="13"/>
        <v>0</v>
      </c>
      <c r="I88" s="8">
        <f t="shared" si="13"/>
        <v>0</v>
      </c>
      <c r="J88" s="8">
        <f t="shared" si="13"/>
        <v>0</v>
      </c>
      <c r="K88" s="8">
        <f t="shared" si="13"/>
        <v>0</v>
      </c>
      <c r="L88" s="8">
        <f t="shared" si="13"/>
        <v>0</v>
      </c>
      <c r="M88" s="8">
        <f t="shared" si="13"/>
        <v>0</v>
      </c>
      <c r="N88" s="8">
        <f t="shared" si="13"/>
        <v>0</v>
      </c>
      <c r="O88" s="8">
        <f t="shared" si="13"/>
        <v>0</v>
      </c>
      <c r="P88" s="8">
        <f t="shared" si="13"/>
        <v>0</v>
      </c>
      <c r="Q88" s="8">
        <f t="shared" si="12"/>
        <v>0</v>
      </c>
    </row>
    <row r="89" spans="2:17" x14ac:dyDescent="0.25">
      <c r="B89" s="35" t="s">
        <v>91</v>
      </c>
      <c r="C89" s="36">
        <v>0</v>
      </c>
      <c r="D89" s="36">
        <v>0</v>
      </c>
      <c r="E89" s="11">
        <f>+SUM(E90:E91)</f>
        <v>0</v>
      </c>
      <c r="F89" s="11">
        <f t="shared" ref="F89:G89" si="14">+SUM(F90:F91)</f>
        <v>0</v>
      </c>
      <c r="G89" s="11">
        <f t="shared" si="14"/>
        <v>0</v>
      </c>
      <c r="H89" s="11">
        <f t="shared" ref="H89:P89" si="15">+SUM(H90:H91)</f>
        <v>0</v>
      </c>
      <c r="I89" s="11">
        <f t="shared" si="15"/>
        <v>0</v>
      </c>
      <c r="J89" s="11">
        <f t="shared" si="15"/>
        <v>0</v>
      </c>
      <c r="K89" s="11">
        <f t="shared" si="15"/>
        <v>0</v>
      </c>
      <c r="L89" s="11">
        <f t="shared" si="15"/>
        <v>0</v>
      </c>
      <c r="M89" s="11">
        <f t="shared" si="15"/>
        <v>0</v>
      </c>
      <c r="N89" s="11">
        <f t="shared" si="15"/>
        <v>0</v>
      </c>
      <c r="O89" s="11">
        <f t="shared" si="15"/>
        <v>0</v>
      </c>
      <c r="P89" s="11">
        <f t="shared" si="15"/>
        <v>0</v>
      </c>
      <c r="Q89" s="11">
        <f t="shared" si="12"/>
        <v>0</v>
      </c>
    </row>
    <row r="90" spans="2:17" x14ac:dyDescent="0.25">
      <c r="B90" s="37" t="s">
        <v>92</v>
      </c>
      <c r="C90" s="30">
        <v>0</v>
      </c>
      <c r="D90" s="30">
        <v>0</v>
      </c>
      <c r="E90" s="30">
        <v>0</v>
      </c>
      <c r="F90" s="30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f t="shared" si="12"/>
        <v>0</v>
      </c>
    </row>
    <row r="91" spans="2:17" ht="8.25" customHeight="1" x14ac:dyDescent="0.25">
      <c r="B91" s="37" t="s">
        <v>93</v>
      </c>
      <c r="C91" s="30">
        <v>0</v>
      </c>
      <c r="D91" s="30">
        <v>0</v>
      </c>
      <c r="E91" s="30">
        <v>0</v>
      </c>
      <c r="F91" s="30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f t="shared" si="12"/>
        <v>0</v>
      </c>
    </row>
    <row r="92" spans="2:17" x14ac:dyDescent="0.25">
      <c r="B92" s="35" t="s">
        <v>94</v>
      </c>
      <c r="C92" s="36">
        <v>0</v>
      </c>
      <c r="D92" s="36">
        <v>0</v>
      </c>
      <c r="E92" s="11">
        <f>+SUM(E93:E94)</f>
        <v>0</v>
      </c>
      <c r="F92" s="11">
        <f t="shared" ref="F92:L92" si="16">+SUM(F93:F94)</f>
        <v>0</v>
      </c>
      <c r="G92" s="11">
        <f t="shared" si="16"/>
        <v>0</v>
      </c>
      <c r="H92" s="11">
        <f t="shared" si="16"/>
        <v>0</v>
      </c>
      <c r="I92" s="11">
        <f t="shared" si="16"/>
        <v>0</v>
      </c>
      <c r="J92" s="11">
        <f t="shared" si="16"/>
        <v>0</v>
      </c>
      <c r="K92" s="11">
        <f t="shared" si="16"/>
        <v>0</v>
      </c>
      <c r="L92" s="11">
        <f t="shared" si="16"/>
        <v>0</v>
      </c>
      <c r="M92" s="16"/>
      <c r="N92" s="17"/>
      <c r="O92" s="16"/>
      <c r="P92" s="16"/>
      <c r="Q92" s="11">
        <f t="shared" si="12"/>
        <v>0</v>
      </c>
    </row>
    <row r="93" spans="2:17" x14ac:dyDescent="0.25">
      <c r="B93" s="37" t="s">
        <v>95</v>
      </c>
      <c r="C93" s="30">
        <v>0</v>
      </c>
      <c r="D93" s="30">
        <v>0</v>
      </c>
      <c r="E93" s="30">
        <v>0</v>
      </c>
      <c r="F93" s="30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f t="shared" si="12"/>
        <v>0</v>
      </c>
    </row>
    <row r="94" spans="2:17" x14ac:dyDescent="0.25">
      <c r="B94" s="37" t="s">
        <v>131</v>
      </c>
      <c r="C94" s="30">
        <v>0</v>
      </c>
      <c r="D94" s="30">
        <v>0</v>
      </c>
      <c r="E94" s="30">
        <v>0</v>
      </c>
      <c r="F94" s="30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f t="shared" si="12"/>
        <v>0</v>
      </c>
    </row>
    <row r="95" spans="2:17" x14ac:dyDescent="0.25">
      <c r="B95" s="35" t="s">
        <v>97</v>
      </c>
      <c r="C95" s="36">
        <v>0</v>
      </c>
      <c r="D95" s="36">
        <v>0</v>
      </c>
      <c r="E95" s="21">
        <f>+SUM(E96)</f>
        <v>0</v>
      </c>
      <c r="F95" s="21">
        <f t="shared" ref="F95:L95" si="17">+SUM(F96)</f>
        <v>0</v>
      </c>
      <c r="G95" s="21">
        <f t="shared" si="17"/>
        <v>0</v>
      </c>
      <c r="H95" s="21">
        <f t="shared" si="17"/>
        <v>0</v>
      </c>
      <c r="I95" s="21">
        <f t="shared" si="17"/>
        <v>0</v>
      </c>
      <c r="J95" s="21">
        <f t="shared" si="17"/>
        <v>0</v>
      </c>
      <c r="K95" s="21">
        <f t="shared" si="17"/>
        <v>0</v>
      </c>
      <c r="L95" s="21">
        <f t="shared" si="17"/>
        <v>0</v>
      </c>
      <c r="M95" s="16"/>
      <c r="N95" s="17"/>
      <c r="O95" s="16"/>
      <c r="P95" s="16"/>
      <c r="Q95" s="11">
        <f t="shared" si="12"/>
        <v>0</v>
      </c>
    </row>
    <row r="96" spans="2:17" ht="58.5" customHeight="1" thickBot="1" x14ac:dyDescent="0.3">
      <c r="B96" s="37" t="s">
        <v>132</v>
      </c>
      <c r="C96" s="30">
        <v>0</v>
      </c>
      <c r="D96" s="30">
        <v>0</v>
      </c>
      <c r="E96" s="30">
        <v>0</v>
      </c>
      <c r="F96" s="30">
        <v>0</v>
      </c>
      <c r="G96" s="14">
        <v>0</v>
      </c>
      <c r="H96" s="19"/>
      <c r="I96" s="18"/>
      <c r="J96" s="18"/>
      <c r="K96" s="19"/>
      <c r="L96" s="18"/>
      <c r="M96" s="18"/>
      <c r="N96" s="19"/>
      <c r="O96" s="18"/>
      <c r="P96" s="18"/>
      <c r="Q96" s="14">
        <f t="shared" si="12"/>
        <v>0</v>
      </c>
    </row>
    <row r="97" spans="2:17" ht="15.75" thickTop="1" x14ac:dyDescent="0.25">
      <c r="B97" s="38" t="s">
        <v>99</v>
      </c>
      <c r="C97" s="39">
        <f>+SUM(C18+C24+C34+C44+C53+C61+C71)</f>
        <v>17535521617</v>
      </c>
      <c r="D97" s="39">
        <f>+SUM(D18+D24+D34+D44+D53+D61+D71)</f>
        <v>8583457099.5200005</v>
      </c>
      <c r="E97" s="22">
        <f t="shared" ref="E97:P97" si="18">+E17</f>
        <v>590359800.66999996</v>
      </c>
      <c r="F97" s="23">
        <f t="shared" si="18"/>
        <v>1029821870.95</v>
      </c>
      <c r="G97" s="23">
        <f t="shared" si="18"/>
        <v>1105856558.3699999</v>
      </c>
      <c r="H97" s="22">
        <f t="shared" si="18"/>
        <v>1232172314.0900002</v>
      </c>
      <c r="I97" s="23">
        <f t="shared" si="18"/>
        <v>1648998214.48</v>
      </c>
      <c r="J97" s="23">
        <f t="shared" si="18"/>
        <v>2924628766.1700001</v>
      </c>
      <c r="K97" s="22">
        <f t="shared" si="18"/>
        <v>3014143627.0799999</v>
      </c>
      <c r="L97" s="23">
        <f t="shared" si="18"/>
        <v>865324614.48000002</v>
      </c>
      <c r="M97" s="23">
        <f t="shared" si="18"/>
        <v>1251145028.48</v>
      </c>
      <c r="N97" s="22">
        <f t="shared" si="18"/>
        <v>2710266556.21</v>
      </c>
      <c r="O97" s="23">
        <f t="shared" si="18"/>
        <v>3722280610.5499997</v>
      </c>
      <c r="P97" s="23">
        <f t="shared" si="18"/>
        <v>5140760642.8800001</v>
      </c>
      <c r="Q97" s="22">
        <f t="shared" ref="Q97" si="19">SUM(E97:P97)</f>
        <v>25235758604.41</v>
      </c>
    </row>
    <row r="99" spans="2:17" ht="15.75" thickBot="1" x14ac:dyDescent="0.3">
      <c r="B99" s="31" t="s">
        <v>103</v>
      </c>
    </row>
    <row r="100" spans="2:17" ht="15.75" thickBot="1" x14ac:dyDescent="0.3">
      <c r="B100" s="51" t="s">
        <v>100</v>
      </c>
    </row>
    <row r="101" spans="2:17" ht="41.25" customHeight="1" thickBot="1" x14ac:dyDescent="0.3">
      <c r="B101" s="32" t="s">
        <v>101</v>
      </c>
    </row>
    <row r="102" spans="2:17" x14ac:dyDescent="0.25">
      <c r="B102" s="60" t="s">
        <v>102</v>
      </c>
    </row>
    <row r="103" spans="2:17" ht="27.75" customHeight="1" thickBot="1" x14ac:dyDescent="0.3">
      <c r="B103" s="61"/>
    </row>
    <row r="104" spans="2:17" ht="15.75" thickBot="1" x14ac:dyDescent="0.3">
      <c r="B104" s="50" t="s">
        <v>135</v>
      </c>
    </row>
  </sheetData>
  <mergeCells count="7">
    <mergeCell ref="B102:B103"/>
    <mergeCell ref="B10:Q10"/>
    <mergeCell ref="B11:Q11"/>
    <mergeCell ref="B12:Q12"/>
    <mergeCell ref="B13:Q13"/>
    <mergeCell ref="B14:Q14"/>
    <mergeCell ref="B15:C1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7" fitToWidth="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F5D1-4594-4A66-A94F-B5183B128B3E}">
  <sheetPr>
    <pageSetUpPr fitToPage="1"/>
  </sheetPr>
  <dimension ref="B4:R99"/>
  <sheetViews>
    <sheetView showGridLines="0" topLeftCell="A46" zoomScale="70" zoomScaleNormal="70" workbookViewId="0">
      <selection activeCell="B12" sqref="B12:R93"/>
    </sheetView>
  </sheetViews>
  <sheetFormatPr baseColWidth="10" defaultRowHeight="15" x14ac:dyDescent="0.25"/>
  <cols>
    <col min="2" max="2" width="107.85546875" bestFit="1" customWidth="1"/>
    <col min="3" max="3" width="26.5703125" customWidth="1"/>
    <col min="4" max="5" width="29.28515625" customWidth="1"/>
    <col min="6" max="6" width="21.7109375" bestFit="1" customWidth="1"/>
    <col min="7" max="7" width="9.7109375" bestFit="1" customWidth="1"/>
    <col min="8" max="8" width="8" bestFit="1" customWidth="1"/>
    <col min="9" max="12" width="7.42578125" customWidth="1"/>
    <col min="13" max="13" width="8.85546875" bestFit="1" customWidth="1"/>
    <col min="14" max="14" width="13.85546875" bestFit="1" customWidth="1"/>
    <col min="15" max="15" width="10.28515625" bestFit="1" customWidth="1"/>
    <col min="16" max="16" width="13.140625" bestFit="1" customWidth="1"/>
    <col min="17" max="17" width="12.42578125" bestFit="1" customWidth="1"/>
    <col min="18" max="18" width="23.140625" bestFit="1" customWidth="1"/>
  </cols>
  <sheetData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28.5" x14ac:dyDescent="0.25">
      <c r="B6" s="52" t="s">
        <v>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2:18" ht="15.75" x14ac:dyDescent="0.25">
      <c r="B7" s="54">
        <v>2024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2:18" ht="15.75" x14ac:dyDescent="0.25">
      <c r="B8" s="56" t="s">
        <v>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ht="15.75" x14ac:dyDescent="0.25">
      <c r="B9" s="57" t="s">
        <v>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2:18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2: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8" ht="18.75" x14ac:dyDescent="0.25">
      <c r="B12" s="3" t="s">
        <v>3</v>
      </c>
      <c r="C12" s="3" t="s">
        <v>4</v>
      </c>
      <c r="D12" s="3" t="s">
        <v>5</v>
      </c>
      <c r="E12" s="3"/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12</v>
      </c>
      <c r="M12" s="4" t="s">
        <v>13</v>
      </c>
      <c r="N12" s="4" t="s">
        <v>14</v>
      </c>
      <c r="O12" s="4" t="s">
        <v>15</v>
      </c>
      <c r="P12" s="4" t="s">
        <v>16</v>
      </c>
      <c r="Q12" s="4" t="s">
        <v>17</v>
      </c>
      <c r="R12" s="5" t="s">
        <v>18</v>
      </c>
    </row>
    <row r="13" spans="2:18" x14ac:dyDescent="0.25">
      <c r="B13" s="6" t="s">
        <v>19</v>
      </c>
      <c r="C13" s="7">
        <v>13772224962</v>
      </c>
      <c r="D13" s="7">
        <v>498832438</v>
      </c>
      <c r="E13" s="7"/>
      <c r="F13" s="8">
        <f>+F14+F20+F30+F40+F49+F57+F67+F72+F78+F85+F88+F91</f>
        <v>559848065.21000004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>
        <f>+SUM(F13:Q13)</f>
        <v>559848065.21000004</v>
      </c>
    </row>
    <row r="14" spans="2:18" x14ac:dyDescent="0.25">
      <c r="B14" s="10" t="s">
        <v>20</v>
      </c>
      <c r="C14" s="7">
        <v>2169203385</v>
      </c>
      <c r="D14" s="7">
        <v>185208489</v>
      </c>
      <c r="E14" s="7"/>
      <c r="F14" s="11">
        <f>+SUM(F15:F19)</f>
        <v>122453982.7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>
        <f t="shared" ref="R14:R77" si="0">+SUM(F14:Q14)</f>
        <v>122453982.7</v>
      </c>
    </row>
    <row r="15" spans="2:18" x14ac:dyDescent="0.25">
      <c r="B15" s="13" t="s">
        <v>21</v>
      </c>
      <c r="C15" s="7">
        <v>1517975142.1199999</v>
      </c>
      <c r="D15" s="7">
        <v>110573529.12</v>
      </c>
      <c r="E15" s="7"/>
      <c r="F15" s="14">
        <v>101617924.5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>
        <f t="shared" si="0"/>
        <v>101617924.5</v>
      </c>
    </row>
    <row r="16" spans="2:18" x14ac:dyDescent="0.25">
      <c r="B16" s="13" t="s">
        <v>22</v>
      </c>
      <c r="C16" s="7">
        <v>412263200</v>
      </c>
      <c r="D16" s="7">
        <v>1342000</v>
      </c>
      <c r="E16" s="7"/>
      <c r="F16" s="14">
        <v>5343500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>
        <f t="shared" si="0"/>
        <v>5343500</v>
      </c>
    </row>
    <row r="17" spans="2:18" x14ac:dyDescent="0.25">
      <c r="B17" s="13" t="s">
        <v>23</v>
      </c>
      <c r="C17" s="7">
        <v>3000000</v>
      </c>
      <c r="D17" s="7">
        <v>0</v>
      </c>
      <c r="E17" s="7"/>
      <c r="F17" s="14">
        <v>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>
        <f t="shared" si="0"/>
        <v>0</v>
      </c>
    </row>
    <row r="18" spans="2:18" x14ac:dyDescent="0.25">
      <c r="B18" s="13" t="s">
        <v>24</v>
      </c>
      <c r="C18" s="7">
        <v>0</v>
      </c>
      <c r="D18" s="7">
        <v>0</v>
      </c>
      <c r="E18" s="7"/>
      <c r="F18" s="14">
        <v>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>
        <f t="shared" si="0"/>
        <v>0</v>
      </c>
    </row>
    <row r="19" spans="2:18" x14ac:dyDescent="0.25">
      <c r="B19" s="13" t="s">
        <v>25</v>
      </c>
      <c r="C19" s="7">
        <v>235965042.88</v>
      </c>
      <c r="D19" s="7">
        <v>73292959.879999995</v>
      </c>
      <c r="E19" s="7"/>
      <c r="F19" s="14">
        <v>15492558.199999999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5">
        <f t="shared" si="0"/>
        <v>15492558.199999999</v>
      </c>
    </row>
    <row r="20" spans="2:18" x14ac:dyDescent="0.25">
      <c r="B20" s="10" t="s">
        <v>26</v>
      </c>
      <c r="C20" s="7">
        <v>890951904</v>
      </c>
      <c r="D20" s="7">
        <v>-53402000</v>
      </c>
      <c r="E20" s="7"/>
      <c r="F20" s="11">
        <f>+SUM(F21:F29)</f>
        <v>40556595.619999997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>
        <f t="shared" si="0"/>
        <v>40556595.619999997</v>
      </c>
    </row>
    <row r="21" spans="2:18" x14ac:dyDescent="0.25">
      <c r="B21" s="13" t="s">
        <v>27</v>
      </c>
      <c r="C21" s="7">
        <v>57930000</v>
      </c>
      <c r="D21" s="7">
        <v>0</v>
      </c>
      <c r="E21" s="7"/>
      <c r="F21" s="14">
        <v>2264859.66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>
        <f t="shared" si="0"/>
        <v>2264859.66</v>
      </c>
    </row>
    <row r="22" spans="2:18" x14ac:dyDescent="0.25">
      <c r="B22" s="13" t="s">
        <v>28</v>
      </c>
      <c r="C22" s="7">
        <v>126615000</v>
      </c>
      <c r="D22" s="7">
        <v>0</v>
      </c>
      <c r="E22" s="7"/>
      <c r="F22" s="14">
        <v>17951984.289999999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>
        <f t="shared" si="0"/>
        <v>17951984.289999999</v>
      </c>
    </row>
    <row r="23" spans="2:18" x14ac:dyDescent="0.25">
      <c r="B23" s="13" t="s">
        <v>29</v>
      </c>
      <c r="C23" s="7">
        <v>25005000</v>
      </c>
      <c r="D23" s="7">
        <v>0</v>
      </c>
      <c r="E23" s="7"/>
      <c r="F23" s="14">
        <v>2072860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>
        <f t="shared" si="0"/>
        <v>2072860</v>
      </c>
    </row>
    <row r="24" spans="2:18" x14ac:dyDescent="0.25">
      <c r="B24" s="13" t="s">
        <v>30</v>
      </c>
      <c r="C24" s="7">
        <v>41519800</v>
      </c>
      <c r="D24" s="7">
        <v>24309800</v>
      </c>
      <c r="E24" s="7"/>
      <c r="F24" s="14">
        <v>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>
        <f t="shared" si="0"/>
        <v>0</v>
      </c>
    </row>
    <row r="25" spans="2:18" x14ac:dyDescent="0.25">
      <c r="B25" s="13" t="s">
        <v>31</v>
      </c>
      <c r="C25" s="7">
        <v>148603946</v>
      </c>
      <c r="D25" s="7">
        <v>-34400000</v>
      </c>
      <c r="E25" s="7"/>
      <c r="F25" s="14">
        <v>5971519.7999999998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>
        <f t="shared" si="0"/>
        <v>5971519.7999999998</v>
      </c>
    </row>
    <row r="26" spans="2:18" x14ac:dyDescent="0.25">
      <c r="B26" s="13" t="s">
        <v>32</v>
      </c>
      <c r="C26" s="7">
        <v>68010000</v>
      </c>
      <c r="D26" s="7">
        <v>-17000000</v>
      </c>
      <c r="E26" s="7"/>
      <c r="F26" s="14">
        <v>3437155.26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>
        <f t="shared" si="0"/>
        <v>3437155.26</v>
      </c>
    </row>
    <row r="27" spans="2:18" x14ac:dyDescent="0.25">
      <c r="B27" s="13" t="s">
        <v>33</v>
      </c>
      <c r="C27" s="7">
        <v>78962636</v>
      </c>
      <c r="D27" s="7">
        <v>-19000000</v>
      </c>
      <c r="E27" s="7"/>
      <c r="F27" s="14">
        <v>605822.69999999995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>
        <f t="shared" si="0"/>
        <v>605822.69999999995</v>
      </c>
    </row>
    <row r="28" spans="2:18" x14ac:dyDescent="0.25">
      <c r="B28" s="13" t="s">
        <v>34</v>
      </c>
      <c r="C28" s="7">
        <v>282195915.56</v>
      </c>
      <c r="D28" s="7">
        <v>-19921406.439999998</v>
      </c>
      <c r="E28" s="7"/>
      <c r="F28" s="14">
        <v>5604429.3499999996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>
        <f t="shared" si="0"/>
        <v>5604429.3499999996</v>
      </c>
    </row>
    <row r="29" spans="2:18" x14ac:dyDescent="0.25">
      <c r="B29" s="13" t="s">
        <v>35</v>
      </c>
      <c r="C29" s="7">
        <v>62109606.439999998</v>
      </c>
      <c r="D29" s="7">
        <v>12609606.440000001</v>
      </c>
      <c r="E29" s="7"/>
      <c r="F29" s="14">
        <v>2647964.56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>
        <f t="shared" si="0"/>
        <v>2647964.56</v>
      </c>
    </row>
    <row r="30" spans="2:18" x14ac:dyDescent="0.25">
      <c r="B30" s="10" t="s">
        <v>36</v>
      </c>
      <c r="C30" s="7">
        <v>603027715</v>
      </c>
      <c r="D30" s="7">
        <v>495241458</v>
      </c>
      <c r="E30" s="7"/>
      <c r="F30" s="11">
        <f>+SUM(F31:F39)</f>
        <v>3027970.37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>
        <f t="shared" si="0"/>
        <v>3027970.37</v>
      </c>
    </row>
    <row r="31" spans="2:18" x14ac:dyDescent="0.25">
      <c r="B31" s="13" t="s">
        <v>37</v>
      </c>
      <c r="C31" s="7">
        <v>156359767</v>
      </c>
      <c r="D31" s="7">
        <v>151056138</v>
      </c>
      <c r="E31" s="7"/>
      <c r="F31" s="14">
        <v>491955.4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5">
        <f t="shared" si="0"/>
        <v>491955.4</v>
      </c>
    </row>
    <row r="32" spans="2:18" x14ac:dyDescent="0.25">
      <c r="B32" s="13" t="s">
        <v>38</v>
      </c>
      <c r="C32" s="7">
        <v>4505351</v>
      </c>
      <c r="D32" s="7">
        <v>395351</v>
      </c>
      <c r="E32" s="7"/>
      <c r="F32" s="14">
        <v>0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5">
        <f t="shared" si="0"/>
        <v>0</v>
      </c>
    </row>
    <row r="33" spans="2:18" x14ac:dyDescent="0.25">
      <c r="B33" s="13" t="s">
        <v>39</v>
      </c>
      <c r="C33" s="7">
        <v>3232371</v>
      </c>
      <c r="D33" s="7">
        <v>-1655000</v>
      </c>
      <c r="E33" s="7"/>
      <c r="F33" s="14">
        <v>396554.34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>
        <f t="shared" si="0"/>
        <v>396554.34</v>
      </c>
    </row>
    <row r="34" spans="2:18" x14ac:dyDescent="0.25">
      <c r="B34" s="13" t="s">
        <v>40</v>
      </c>
      <c r="C34" s="7">
        <v>494580</v>
      </c>
      <c r="D34" s="7">
        <v>-205420</v>
      </c>
      <c r="E34" s="7"/>
      <c r="F34" s="14"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>
        <f t="shared" si="0"/>
        <v>0</v>
      </c>
    </row>
    <row r="35" spans="2:18" x14ac:dyDescent="0.25">
      <c r="B35" s="13" t="s">
        <v>41</v>
      </c>
      <c r="C35" s="7">
        <v>3190000</v>
      </c>
      <c r="D35" s="7">
        <v>1170000</v>
      </c>
      <c r="E35" s="7"/>
      <c r="F35" s="14">
        <v>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>
        <f t="shared" si="0"/>
        <v>0</v>
      </c>
    </row>
    <row r="36" spans="2:18" x14ac:dyDescent="0.25">
      <c r="B36" s="13" t="s">
        <v>42</v>
      </c>
      <c r="C36" s="7">
        <v>337950267</v>
      </c>
      <c r="D36" s="7">
        <v>327900010</v>
      </c>
      <c r="E36" s="7"/>
      <c r="F36" s="14">
        <v>81378.460000000006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>
        <f t="shared" si="0"/>
        <v>81378.460000000006</v>
      </c>
    </row>
    <row r="37" spans="2:18" x14ac:dyDescent="0.25">
      <c r="B37" s="13" t="s">
        <v>43</v>
      </c>
      <c r="C37" s="7">
        <v>73480379</v>
      </c>
      <c r="D37" s="7">
        <v>9610379</v>
      </c>
      <c r="E37" s="7"/>
      <c r="F37" s="14">
        <v>984457.46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>
        <f t="shared" si="0"/>
        <v>984457.46</v>
      </c>
    </row>
    <row r="38" spans="2:18" x14ac:dyDescent="0.25">
      <c r="B38" s="13" t="s">
        <v>44</v>
      </c>
      <c r="C38" s="7">
        <v>0</v>
      </c>
      <c r="D38" s="7">
        <v>0</v>
      </c>
      <c r="E38" s="7"/>
      <c r="F38" s="14"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>
        <f t="shared" si="0"/>
        <v>0</v>
      </c>
    </row>
    <row r="39" spans="2:18" x14ac:dyDescent="0.25">
      <c r="B39" s="13" t="s">
        <v>45</v>
      </c>
      <c r="C39" s="7">
        <v>23815000</v>
      </c>
      <c r="D39" s="7">
        <v>6970000</v>
      </c>
      <c r="E39" s="7"/>
      <c r="F39" s="14">
        <v>1073624.71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>
        <f t="shared" si="0"/>
        <v>1073624.71</v>
      </c>
    </row>
    <row r="40" spans="2:18" x14ac:dyDescent="0.25">
      <c r="B40" s="10" t="s">
        <v>46</v>
      </c>
      <c r="C40" s="7">
        <v>41130000</v>
      </c>
      <c r="D40" s="7">
        <v>0</v>
      </c>
      <c r="E40" s="7"/>
      <c r="F40" s="11">
        <f>+SUM(F41:F48)</f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>
        <f t="shared" si="0"/>
        <v>0</v>
      </c>
    </row>
    <row r="41" spans="2:18" x14ac:dyDescent="0.25">
      <c r="B41" s="13" t="s">
        <v>47</v>
      </c>
      <c r="C41" s="7">
        <v>41130000</v>
      </c>
      <c r="D41" s="7">
        <v>0</v>
      </c>
      <c r="E41" s="7"/>
      <c r="F41" s="14">
        <v>0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>
        <f t="shared" si="0"/>
        <v>0</v>
      </c>
    </row>
    <row r="42" spans="2:18" x14ac:dyDescent="0.25">
      <c r="B42" s="13" t="s">
        <v>48</v>
      </c>
      <c r="C42" s="7">
        <v>0</v>
      </c>
      <c r="D42" s="7">
        <v>0</v>
      </c>
      <c r="E42" s="7"/>
      <c r="F42" s="14">
        <v>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5">
        <f t="shared" si="0"/>
        <v>0</v>
      </c>
    </row>
    <row r="43" spans="2:18" x14ac:dyDescent="0.25">
      <c r="B43" s="13" t="s">
        <v>49</v>
      </c>
      <c r="C43" s="7">
        <v>0</v>
      </c>
      <c r="D43" s="7">
        <v>0</v>
      </c>
      <c r="E43" s="7"/>
      <c r="F43" s="14">
        <v>0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>
        <f t="shared" si="0"/>
        <v>0</v>
      </c>
    </row>
    <row r="44" spans="2:18" x14ac:dyDescent="0.25">
      <c r="B44" s="13" t="s">
        <v>50</v>
      </c>
      <c r="C44" s="7">
        <v>0</v>
      </c>
      <c r="D44" s="7">
        <v>0</v>
      </c>
      <c r="E44" s="7"/>
      <c r="F44" s="14">
        <v>0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>
        <f t="shared" si="0"/>
        <v>0</v>
      </c>
    </row>
    <row r="45" spans="2:18" x14ac:dyDescent="0.25">
      <c r="B45" s="13" t="s">
        <v>51</v>
      </c>
      <c r="C45" s="7">
        <v>0</v>
      </c>
      <c r="D45" s="7">
        <v>0</v>
      </c>
      <c r="E45" s="7"/>
      <c r="F45" s="14">
        <v>0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>
        <f t="shared" si="0"/>
        <v>0</v>
      </c>
    </row>
    <row r="46" spans="2:18" x14ac:dyDescent="0.25">
      <c r="B46" s="13" t="s">
        <v>52</v>
      </c>
      <c r="C46" s="7">
        <v>0</v>
      </c>
      <c r="D46" s="7">
        <v>0</v>
      </c>
      <c r="E46" s="7"/>
      <c r="F46" s="14">
        <v>0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>
        <f t="shared" si="0"/>
        <v>0</v>
      </c>
    </row>
    <row r="47" spans="2:18" x14ac:dyDescent="0.25">
      <c r="B47" s="13" t="s">
        <v>53</v>
      </c>
      <c r="C47" s="7">
        <v>0</v>
      </c>
      <c r="D47" s="7">
        <v>0</v>
      </c>
      <c r="E47" s="7"/>
      <c r="F47" s="14">
        <v>0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>
        <f t="shared" si="0"/>
        <v>0</v>
      </c>
    </row>
    <row r="48" spans="2:18" x14ac:dyDescent="0.25">
      <c r="B48" s="13" t="s">
        <v>54</v>
      </c>
      <c r="C48" s="7">
        <v>0</v>
      </c>
      <c r="D48" s="7">
        <v>0</v>
      </c>
      <c r="E48" s="7"/>
      <c r="F48" s="14">
        <v>0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>
        <f t="shared" si="0"/>
        <v>0</v>
      </c>
    </row>
    <row r="49" spans="2:18" x14ac:dyDescent="0.25">
      <c r="B49" s="10" t="s">
        <v>55</v>
      </c>
      <c r="C49" s="7">
        <v>1432429475</v>
      </c>
      <c r="D49" s="7">
        <v>270000000</v>
      </c>
      <c r="E49" s="7"/>
      <c r="F49" s="11">
        <f>+SUM(F50:F56)</f>
        <v>0</v>
      </c>
      <c r="G49" s="16"/>
      <c r="H49" s="16"/>
      <c r="I49" s="17"/>
      <c r="J49" s="16"/>
      <c r="K49" s="16"/>
      <c r="L49" s="17"/>
      <c r="M49" s="16"/>
      <c r="N49" s="16"/>
      <c r="O49" s="17"/>
      <c r="P49" s="16"/>
      <c r="Q49" s="16"/>
      <c r="R49" s="11">
        <f t="shared" si="0"/>
        <v>0</v>
      </c>
    </row>
    <row r="50" spans="2:18" x14ac:dyDescent="0.25">
      <c r="B50" s="13" t="s">
        <v>56</v>
      </c>
      <c r="C50" s="7">
        <v>0</v>
      </c>
      <c r="D50" s="7">
        <v>0</v>
      </c>
      <c r="E50" s="7"/>
      <c r="F50" s="14">
        <v>0</v>
      </c>
      <c r="G50" s="18"/>
      <c r="H50" s="18"/>
      <c r="I50" s="19"/>
      <c r="J50" s="18"/>
      <c r="K50" s="18"/>
      <c r="L50" s="19"/>
      <c r="M50" s="18"/>
      <c r="N50" s="18"/>
      <c r="O50" s="19"/>
      <c r="P50" s="18"/>
      <c r="Q50" s="18"/>
      <c r="R50" s="14">
        <f t="shared" si="0"/>
        <v>0</v>
      </c>
    </row>
    <row r="51" spans="2:18" x14ac:dyDescent="0.25">
      <c r="B51" s="13" t="s">
        <v>57</v>
      </c>
      <c r="C51" s="7">
        <v>0</v>
      </c>
      <c r="D51" s="7">
        <v>0</v>
      </c>
      <c r="E51" s="7"/>
      <c r="F51" s="14">
        <v>0</v>
      </c>
      <c r="G51" s="18"/>
      <c r="H51" s="18"/>
      <c r="I51" s="19"/>
      <c r="J51" s="18"/>
      <c r="K51" s="18"/>
      <c r="L51" s="19"/>
      <c r="M51" s="18"/>
      <c r="N51" s="18"/>
      <c r="O51" s="19"/>
      <c r="P51" s="18"/>
      <c r="Q51" s="18"/>
      <c r="R51" s="14">
        <f t="shared" si="0"/>
        <v>0</v>
      </c>
    </row>
    <row r="52" spans="2:18" x14ac:dyDescent="0.25">
      <c r="B52" s="13" t="s">
        <v>58</v>
      </c>
      <c r="C52" s="7">
        <v>0</v>
      </c>
      <c r="D52" s="7">
        <v>0</v>
      </c>
      <c r="E52" s="7"/>
      <c r="F52" s="14">
        <v>0</v>
      </c>
      <c r="G52" s="18"/>
      <c r="H52" s="18"/>
      <c r="I52" s="19"/>
      <c r="J52" s="18"/>
      <c r="K52" s="18"/>
      <c r="L52" s="19"/>
      <c r="M52" s="18"/>
      <c r="N52" s="18"/>
      <c r="O52" s="19"/>
      <c r="P52" s="18"/>
      <c r="Q52" s="18"/>
      <c r="R52" s="14">
        <f t="shared" si="0"/>
        <v>0</v>
      </c>
    </row>
    <row r="53" spans="2:18" x14ac:dyDescent="0.25">
      <c r="B53" s="13" t="s">
        <v>59</v>
      </c>
      <c r="C53" s="7">
        <v>1432429475</v>
      </c>
      <c r="D53" s="7">
        <v>270000000</v>
      </c>
      <c r="E53" s="7"/>
      <c r="F53" s="14">
        <v>0</v>
      </c>
      <c r="G53" s="18"/>
      <c r="H53" s="18"/>
      <c r="I53" s="19"/>
      <c r="J53" s="18"/>
      <c r="K53" s="18"/>
      <c r="L53" s="19"/>
      <c r="M53" s="18"/>
      <c r="N53" s="18"/>
      <c r="O53" s="19"/>
      <c r="P53" s="18"/>
      <c r="Q53" s="18"/>
      <c r="R53" s="14">
        <f t="shared" si="0"/>
        <v>0</v>
      </c>
    </row>
    <row r="54" spans="2:18" x14ac:dyDescent="0.25">
      <c r="B54" s="13" t="s">
        <v>60</v>
      </c>
      <c r="C54" s="7">
        <v>0</v>
      </c>
      <c r="D54" s="7">
        <v>0</v>
      </c>
      <c r="E54" s="7"/>
      <c r="F54" s="14">
        <v>0</v>
      </c>
      <c r="G54" s="18"/>
      <c r="H54" s="18"/>
      <c r="I54" s="19"/>
      <c r="J54" s="18"/>
      <c r="K54" s="18"/>
      <c r="L54" s="19"/>
      <c r="M54" s="18"/>
      <c r="N54" s="18"/>
      <c r="O54" s="19"/>
      <c r="P54" s="18"/>
      <c r="Q54" s="18"/>
      <c r="R54" s="14">
        <f t="shared" si="0"/>
        <v>0</v>
      </c>
    </row>
    <row r="55" spans="2:18" x14ac:dyDescent="0.25">
      <c r="B55" s="13" t="s">
        <v>61</v>
      </c>
      <c r="C55" s="7">
        <v>0</v>
      </c>
      <c r="D55" s="7">
        <v>0</v>
      </c>
      <c r="E55" s="7"/>
      <c r="F55" s="14">
        <v>0</v>
      </c>
      <c r="G55" s="18"/>
      <c r="H55" s="18"/>
      <c r="I55" s="19"/>
      <c r="J55" s="18"/>
      <c r="K55" s="18"/>
      <c r="L55" s="19"/>
      <c r="M55" s="18"/>
      <c r="N55" s="18"/>
      <c r="O55" s="19"/>
      <c r="P55" s="18"/>
      <c r="Q55" s="18"/>
      <c r="R55" s="14">
        <f t="shared" si="0"/>
        <v>0</v>
      </c>
    </row>
    <row r="56" spans="2:18" x14ac:dyDescent="0.25">
      <c r="B56" s="13" t="s">
        <v>62</v>
      </c>
      <c r="C56" s="7">
        <v>0</v>
      </c>
      <c r="D56" s="7">
        <v>0</v>
      </c>
      <c r="E56" s="7"/>
      <c r="F56" s="14">
        <v>0</v>
      </c>
      <c r="G56" s="18"/>
      <c r="H56" s="18"/>
      <c r="I56" s="19"/>
      <c r="J56" s="18"/>
      <c r="K56" s="18"/>
      <c r="L56" s="19"/>
      <c r="M56" s="18"/>
      <c r="N56" s="18"/>
      <c r="O56" s="19"/>
      <c r="P56" s="18"/>
      <c r="Q56" s="18"/>
      <c r="R56" s="14">
        <f t="shared" si="0"/>
        <v>0</v>
      </c>
    </row>
    <row r="57" spans="2:18" x14ac:dyDescent="0.25">
      <c r="B57" s="10" t="s">
        <v>63</v>
      </c>
      <c r="C57" s="7">
        <v>1960491203</v>
      </c>
      <c r="D57" s="7">
        <v>157494239</v>
      </c>
      <c r="E57" s="7"/>
      <c r="F57" s="11">
        <f>+SUM(F58:F66)</f>
        <v>102908557.17</v>
      </c>
      <c r="G57" s="16"/>
      <c r="H57" s="16"/>
      <c r="I57" s="17"/>
      <c r="J57" s="16"/>
      <c r="K57" s="16"/>
      <c r="L57" s="17"/>
      <c r="M57" s="16"/>
      <c r="N57" s="16"/>
      <c r="O57" s="17"/>
      <c r="P57" s="16"/>
      <c r="Q57" s="16"/>
      <c r="R57" s="11">
        <f t="shared" si="0"/>
        <v>102908557.17</v>
      </c>
    </row>
    <row r="58" spans="2:18" x14ac:dyDescent="0.25">
      <c r="B58" s="13" t="s">
        <v>64</v>
      </c>
      <c r="C58" s="7">
        <v>306806631</v>
      </c>
      <c r="D58" s="7">
        <v>200760681</v>
      </c>
      <c r="E58" s="7"/>
      <c r="F58" s="14">
        <v>17901662.170000002</v>
      </c>
      <c r="G58" s="18"/>
      <c r="H58" s="18"/>
      <c r="I58" s="19"/>
      <c r="J58" s="18"/>
      <c r="K58" s="18"/>
      <c r="L58" s="19"/>
      <c r="M58" s="18"/>
      <c r="N58" s="18"/>
      <c r="O58" s="19"/>
      <c r="P58" s="18"/>
      <c r="Q58" s="18"/>
      <c r="R58" s="14">
        <f t="shared" si="0"/>
        <v>17901662.170000002</v>
      </c>
    </row>
    <row r="59" spans="2:18" x14ac:dyDescent="0.25">
      <c r="B59" s="13" t="s">
        <v>65</v>
      </c>
      <c r="C59" s="7">
        <v>7942136</v>
      </c>
      <c r="D59" s="7">
        <v>3400000</v>
      </c>
      <c r="E59" s="7"/>
      <c r="F59" s="14">
        <v>131605.4</v>
      </c>
      <c r="G59" s="18"/>
      <c r="H59" s="18"/>
      <c r="I59" s="19"/>
      <c r="J59" s="18"/>
      <c r="K59" s="18"/>
      <c r="L59" s="19"/>
      <c r="M59" s="18"/>
      <c r="N59" s="18"/>
      <c r="O59" s="19"/>
      <c r="P59" s="18"/>
      <c r="Q59" s="18"/>
      <c r="R59" s="14">
        <f t="shared" si="0"/>
        <v>131605.4</v>
      </c>
    </row>
    <row r="60" spans="2:18" x14ac:dyDescent="0.25">
      <c r="B60" s="13" t="s">
        <v>66</v>
      </c>
      <c r="C60" s="7">
        <v>1218573710</v>
      </c>
      <c r="D60" s="7">
        <v>-64764818</v>
      </c>
      <c r="E60" s="7"/>
      <c r="F60" s="14">
        <v>84622113.519999996</v>
      </c>
      <c r="G60" s="18"/>
      <c r="H60" s="18"/>
      <c r="I60" s="19"/>
      <c r="J60" s="18"/>
      <c r="K60" s="18"/>
      <c r="L60" s="19"/>
      <c r="M60" s="18"/>
      <c r="N60" s="18"/>
      <c r="O60" s="19"/>
      <c r="P60" s="18"/>
      <c r="Q60" s="18"/>
      <c r="R60" s="14">
        <f t="shared" si="0"/>
        <v>84622113.519999996</v>
      </c>
    </row>
    <row r="61" spans="2:18" x14ac:dyDescent="0.25">
      <c r="B61" s="13" t="s">
        <v>67</v>
      </c>
      <c r="C61" s="7">
        <v>53160000</v>
      </c>
      <c r="D61" s="7">
        <v>1430000</v>
      </c>
      <c r="E61" s="7"/>
      <c r="F61" s="14">
        <v>0</v>
      </c>
      <c r="G61" s="18"/>
      <c r="H61" s="18"/>
      <c r="I61" s="19"/>
      <c r="J61" s="18"/>
      <c r="K61" s="18"/>
      <c r="L61" s="19"/>
      <c r="M61" s="18"/>
      <c r="N61" s="18"/>
      <c r="O61" s="19"/>
      <c r="P61" s="18"/>
      <c r="Q61" s="18"/>
      <c r="R61" s="14">
        <f t="shared" si="0"/>
        <v>0</v>
      </c>
    </row>
    <row r="62" spans="2:18" x14ac:dyDescent="0.25">
      <c r="B62" s="13" t="s">
        <v>68</v>
      </c>
      <c r="C62" s="7">
        <v>304446775</v>
      </c>
      <c r="D62" s="7">
        <v>19067976</v>
      </c>
      <c r="E62" s="7"/>
      <c r="F62" s="14">
        <v>253176.08</v>
      </c>
      <c r="G62" s="18"/>
      <c r="H62" s="18"/>
      <c r="I62" s="19"/>
      <c r="J62" s="18"/>
      <c r="K62" s="18"/>
      <c r="L62" s="19"/>
      <c r="M62" s="18"/>
      <c r="N62" s="18"/>
      <c r="O62" s="19"/>
      <c r="P62" s="18"/>
      <c r="Q62" s="18"/>
      <c r="R62" s="14">
        <f t="shared" si="0"/>
        <v>253176.08</v>
      </c>
    </row>
    <row r="63" spans="2:18" x14ac:dyDescent="0.25">
      <c r="B63" s="13" t="s">
        <v>69</v>
      </c>
      <c r="C63" s="7">
        <v>14400000</v>
      </c>
      <c r="D63" s="7">
        <v>14400000</v>
      </c>
      <c r="E63" s="7"/>
      <c r="F63" s="14">
        <v>0</v>
      </c>
      <c r="G63" s="18"/>
      <c r="H63" s="18"/>
      <c r="I63" s="19"/>
      <c r="J63" s="18"/>
      <c r="K63" s="18"/>
      <c r="L63" s="19"/>
      <c r="M63" s="18"/>
      <c r="N63" s="18"/>
      <c r="O63" s="19"/>
      <c r="P63" s="18"/>
      <c r="Q63" s="18"/>
      <c r="R63" s="14">
        <f t="shared" si="0"/>
        <v>0</v>
      </c>
    </row>
    <row r="64" spans="2:18" x14ac:dyDescent="0.25">
      <c r="B64" s="13" t="s">
        <v>70</v>
      </c>
      <c r="C64" s="7">
        <v>0</v>
      </c>
      <c r="D64" s="7">
        <v>0</v>
      </c>
      <c r="E64" s="7"/>
      <c r="F64" s="14">
        <v>0</v>
      </c>
      <c r="G64" s="18"/>
      <c r="H64" s="18"/>
      <c r="I64" s="19"/>
      <c r="J64" s="18"/>
      <c r="K64" s="18"/>
      <c r="L64" s="19"/>
      <c r="M64" s="18"/>
      <c r="N64" s="18"/>
      <c r="O64" s="19"/>
      <c r="P64" s="18"/>
      <c r="Q64" s="18"/>
      <c r="R64" s="14">
        <f t="shared" si="0"/>
        <v>0</v>
      </c>
    </row>
    <row r="65" spans="2:18" x14ac:dyDescent="0.25">
      <c r="B65" s="13" t="s">
        <v>71</v>
      </c>
      <c r="C65" s="7">
        <v>42010000</v>
      </c>
      <c r="D65" s="7">
        <v>-8000000</v>
      </c>
      <c r="E65" s="7"/>
      <c r="F65" s="14">
        <v>0</v>
      </c>
      <c r="G65" s="18"/>
      <c r="H65" s="18"/>
      <c r="I65" s="19"/>
      <c r="J65" s="18"/>
      <c r="K65" s="18"/>
      <c r="L65" s="19"/>
      <c r="M65" s="18"/>
      <c r="N65" s="18"/>
      <c r="O65" s="19"/>
      <c r="P65" s="18"/>
      <c r="Q65" s="18"/>
      <c r="R65" s="14">
        <f t="shared" si="0"/>
        <v>0</v>
      </c>
    </row>
    <row r="66" spans="2:18" x14ac:dyDescent="0.25">
      <c r="B66" s="13" t="s">
        <v>72</v>
      </c>
      <c r="C66" s="7">
        <v>13151951</v>
      </c>
      <c r="D66" s="7">
        <v>-8799600</v>
      </c>
      <c r="E66" s="7"/>
      <c r="F66" s="14">
        <v>0</v>
      </c>
      <c r="G66" s="18"/>
      <c r="H66" s="18"/>
      <c r="I66" s="19"/>
      <c r="J66" s="18"/>
      <c r="K66" s="18"/>
      <c r="L66" s="19"/>
      <c r="M66" s="18"/>
      <c r="N66" s="18"/>
      <c r="O66" s="19"/>
      <c r="P66" s="18"/>
      <c r="Q66" s="18"/>
      <c r="R66" s="14">
        <f t="shared" si="0"/>
        <v>0</v>
      </c>
    </row>
    <row r="67" spans="2:18" x14ac:dyDescent="0.25">
      <c r="B67" s="10" t="s">
        <v>73</v>
      </c>
      <c r="C67" s="7">
        <v>6674991280</v>
      </c>
      <c r="D67" s="7">
        <v>-555709748</v>
      </c>
      <c r="E67" s="7"/>
      <c r="F67" s="11">
        <f>+SUM(F68:F71)</f>
        <v>290900959.35000002</v>
      </c>
      <c r="G67" s="16"/>
      <c r="H67" s="16"/>
      <c r="I67" s="17"/>
      <c r="J67" s="16"/>
      <c r="K67" s="16"/>
      <c r="L67" s="17"/>
      <c r="M67" s="16"/>
      <c r="N67" s="16"/>
      <c r="O67" s="17"/>
      <c r="P67" s="16"/>
      <c r="Q67" s="16"/>
      <c r="R67" s="11">
        <f t="shared" si="0"/>
        <v>290900959.35000002</v>
      </c>
    </row>
    <row r="68" spans="2:18" x14ac:dyDescent="0.25">
      <c r="B68" s="13" t="s">
        <v>74</v>
      </c>
      <c r="C68" s="7">
        <v>5781743562</v>
      </c>
      <c r="D68" s="7">
        <v>-1033850246</v>
      </c>
      <c r="E68" s="7"/>
      <c r="F68" s="14">
        <v>290900959.35000002</v>
      </c>
      <c r="G68" s="18"/>
      <c r="H68" s="18"/>
      <c r="I68" s="19"/>
      <c r="J68" s="18"/>
      <c r="K68" s="18"/>
      <c r="L68" s="19"/>
      <c r="M68" s="18"/>
      <c r="N68" s="18"/>
      <c r="O68" s="19"/>
      <c r="P68" s="18"/>
      <c r="Q68" s="18"/>
      <c r="R68" s="14">
        <f t="shared" si="0"/>
        <v>290900959.35000002</v>
      </c>
    </row>
    <row r="69" spans="2:18" x14ac:dyDescent="0.25">
      <c r="B69" s="13" t="s">
        <v>75</v>
      </c>
      <c r="C69" s="7">
        <v>893247718</v>
      </c>
      <c r="D69" s="7">
        <v>478140498</v>
      </c>
      <c r="E69" s="7"/>
      <c r="F69" s="14">
        <v>0</v>
      </c>
      <c r="G69" s="18"/>
      <c r="H69" s="18"/>
      <c r="I69" s="19"/>
      <c r="J69" s="18"/>
      <c r="K69" s="18"/>
      <c r="L69" s="19"/>
      <c r="M69" s="18"/>
      <c r="N69" s="18"/>
      <c r="O69" s="19"/>
      <c r="P69" s="18"/>
      <c r="Q69" s="18"/>
      <c r="R69" s="14">
        <f t="shared" si="0"/>
        <v>0</v>
      </c>
    </row>
    <row r="70" spans="2:18" x14ac:dyDescent="0.25">
      <c r="B70" s="13" t="s">
        <v>76</v>
      </c>
      <c r="C70" s="7">
        <v>0</v>
      </c>
      <c r="D70" s="7">
        <v>0</v>
      </c>
      <c r="E70" s="7"/>
      <c r="F70" s="14">
        <v>0</v>
      </c>
      <c r="G70" s="18"/>
      <c r="H70" s="18"/>
      <c r="I70" s="19"/>
      <c r="J70" s="18"/>
      <c r="K70" s="18"/>
      <c r="L70" s="19"/>
      <c r="M70" s="18"/>
      <c r="N70" s="18"/>
      <c r="O70" s="19"/>
      <c r="P70" s="18"/>
      <c r="Q70" s="18"/>
      <c r="R70" s="14">
        <f t="shared" si="0"/>
        <v>0</v>
      </c>
    </row>
    <row r="71" spans="2:18" x14ac:dyDescent="0.25">
      <c r="B71" s="13" t="s">
        <v>77</v>
      </c>
      <c r="C71" s="7">
        <v>0</v>
      </c>
      <c r="D71" s="7">
        <v>0</v>
      </c>
      <c r="E71" s="7"/>
      <c r="F71" s="14">
        <v>0</v>
      </c>
      <c r="G71" s="18"/>
      <c r="H71" s="18"/>
      <c r="I71" s="19"/>
      <c r="J71" s="18"/>
      <c r="K71" s="18"/>
      <c r="L71" s="19"/>
      <c r="M71" s="18"/>
      <c r="N71" s="18"/>
      <c r="O71" s="19"/>
      <c r="P71" s="18"/>
      <c r="Q71" s="18"/>
      <c r="R71" s="14">
        <f t="shared" si="0"/>
        <v>0</v>
      </c>
    </row>
    <row r="72" spans="2:18" x14ac:dyDescent="0.25">
      <c r="B72" s="10" t="s">
        <v>78</v>
      </c>
      <c r="C72" s="7">
        <v>0</v>
      </c>
      <c r="D72" s="7">
        <v>0</v>
      </c>
      <c r="E72" s="7"/>
      <c r="F72" s="11">
        <f>+SUM(F73:F77)</f>
        <v>0</v>
      </c>
      <c r="G72" s="16"/>
      <c r="H72" s="16"/>
      <c r="I72" s="17"/>
      <c r="J72" s="16"/>
      <c r="K72" s="16"/>
      <c r="L72" s="17"/>
      <c r="M72" s="16"/>
      <c r="N72" s="16"/>
      <c r="O72" s="17"/>
      <c r="P72" s="16"/>
      <c r="Q72" s="16"/>
      <c r="R72" s="11">
        <f t="shared" si="0"/>
        <v>0</v>
      </c>
    </row>
    <row r="73" spans="2:18" x14ac:dyDescent="0.25">
      <c r="B73" s="13" t="s">
        <v>79</v>
      </c>
      <c r="C73" s="7">
        <v>0</v>
      </c>
      <c r="D73" s="7">
        <v>0</v>
      </c>
      <c r="E73" s="7"/>
      <c r="F73" s="14">
        <v>0</v>
      </c>
      <c r="G73" s="18"/>
      <c r="H73" s="18"/>
      <c r="I73" s="19"/>
      <c r="J73" s="18"/>
      <c r="K73" s="18"/>
      <c r="L73" s="19"/>
      <c r="M73" s="18"/>
      <c r="N73" s="18"/>
      <c r="O73" s="19"/>
      <c r="P73" s="18"/>
      <c r="Q73" s="18"/>
      <c r="R73" s="14">
        <f t="shared" si="0"/>
        <v>0</v>
      </c>
    </row>
    <row r="74" spans="2:18" x14ac:dyDescent="0.25">
      <c r="B74" s="13" t="s">
        <v>80</v>
      </c>
      <c r="C74" s="7">
        <v>0</v>
      </c>
      <c r="D74" s="7">
        <v>0</v>
      </c>
      <c r="E74" s="7"/>
      <c r="F74" s="14">
        <v>0</v>
      </c>
      <c r="G74" s="18"/>
      <c r="H74" s="18"/>
      <c r="I74" s="19"/>
      <c r="J74" s="18"/>
      <c r="K74" s="18"/>
      <c r="L74" s="19"/>
      <c r="M74" s="18"/>
      <c r="N74" s="18"/>
      <c r="O74" s="19"/>
      <c r="P74" s="18"/>
      <c r="Q74" s="18"/>
      <c r="R74" s="14">
        <f t="shared" si="0"/>
        <v>0</v>
      </c>
    </row>
    <row r="75" spans="2:18" x14ac:dyDescent="0.25">
      <c r="B75" s="13" t="s">
        <v>81</v>
      </c>
      <c r="C75" s="7">
        <v>0</v>
      </c>
      <c r="D75" s="7">
        <v>0</v>
      </c>
      <c r="E75" s="7"/>
      <c r="F75" s="14">
        <v>0</v>
      </c>
      <c r="G75" s="18"/>
      <c r="H75" s="18"/>
      <c r="I75" s="19"/>
      <c r="J75" s="18"/>
      <c r="K75" s="18"/>
      <c r="L75" s="19"/>
      <c r="M75" s="18"/>
      <c r="N75" s="18"/>
      <c r="O75" s="19"/>
      <c r="P75" s="18"/>
      <c r="Q75" s="18"/>
      <c r="R75" s="14">
        <f t="shared" si="0"/>
        <v>0</v>
      </c>
    </row>
    <row r="76" spans="2:18" x14ac:dyDescent="0.25">
      <c r="B76" s="13" t="s">
        <v>82</v>
      </c>
      <c r="C76" s="7">
        <v>0</v>
      </c>
      <c r="D76" s="7">
        <v>0</v>
      </c>
      <c r="E76" s="7"/>
      <c r="F76" s="14">
        <v>0</v>
      </c>
      <c r="G76" s="18"/>
      <c r="H76" s="18"/>
      <c r="I76" s="19"/>
      <c r="J76" s="18"/>
      <c r="K76" s="18"/>
      <c r="L76" s="19"/>
      <c r="M76" s="18"/>
      <c r="N76" s="18"/>
      <c r="O76" s="19"/>
      <c r="P76" s="18"/>
      <c r="Q76" s="18"/>
      <c r="R76" s="14">
        <f t="shared" si="0"/>
        <v>0</v>
      </c>
    </row>
    <row r="77" spans="2:18" x14ac:dyDescent="0.25">
      <c r="B77" s="13" t="s">
        <v>83</v>
      </c>
      <c r="C77" s="7">
        <v>0</v>
      </c>
      <c r="D77" s="7">
        <v>0</v>
      </c>
      <c r="E77" s="7"/>
      <c r="F77" s="14">
        <v>0</v>
      </c>
      <c r="G77" s="18"/>
      <c r="H77" s="18"/>
      <c r="I77" s="19"/>
      <c r="J77" s="18"/>
      <c r="K77" s="18"/>
      <c r="L77" s="19"/>
      <c r="M77" s="18"/>
      <c r="N77" s="18"/>
      <c r="O77" s="19"/>
      <c r="P77" s="18"/>
      <c r="Q77" s="18"/>
      <c r="R77" s="14">
        <f t="shared" si="0"/>
        <v>0</v>
      </c>
    </row>
    <row r="78" spans="2:18" x14ac:dyDescent="0.25">
      <c r="B78" s="10" t="s">
        <v>84</v>
      </c>
      <c r="C78" s="7">
        <v>0</v>
      </c>
      <c r="D78" s="7">
        <v>0</v>
      </c>
      <c r="E78" s="7"/>
      <c r="F78" s="11">
        <f>+SUM(F79:F83)</f>
        <v>0</v>
      </c>
      <c r="G78" s="16"/>
      <c r="H78" s="16"/>
      <c r="I78" s="17"/>
      <c r="J78" s="16"/>
      <c r="K78" s="16"/>
      <c r="L78" s="17"/>
      <c r="M78" s="16"/>
      <c r="N78" s="16"/>
      <c r="O78" s="17"/>
      <c r="P78" s="16"/>
      <c r="Q78" s="16"/>
      <c r="R78" s="11">
        <f t="shared" ref="R78:R92" si="1">+SUM(F78:Q78)</f>
        <v>0</v>
      </c>
    </row>
    <row r="79" spans="2:18" x14ac:dyDescent="0.25">
      <c r="B79" s="13" t="s">
        <v>85</v>
      </c>
      <c r="C79" s="7">
        <v>0</v>
      </c>
      <c r="D79" s="7">
        <v>0</v>
      </c>
      <c r="E79" s="7"/>
      <c r="F79" s="14">
        <v>0</v>
      </c>
      <c r="G79" s="18"/>
      <c r="H79" s="18"/>
      <c r="I79" s="19"/>
      <c r="J79" s="18"/>
      <c r="K79" s="18"/>
      <c r="L79" s="19"/>
      <c r="M79" s="18"/>
      <c r="N79" s="18"/>
      <c r="O79" s="19"/>
      <c r="P79" s="18"/>
      <c r="Q79" s="18"/>
      <c r="R79" s="14">
        <f t="shared" si="1"/>
        <v>0</v>
      </c>
    </row>
    <row r="80" spans="2:18" x14ac:dyDescent="0.25">
      <c r="B80" s="13" t="s">
        <v>86</v>
      </c>
      <c r="C80" s="7">
        <v>0</v>
      </c>
      <c r="D80" s="7">
        <v>0</v>
      </c>
      <c r="E80" s="7"/>
      <c r="F80" s="14">
        <v>0</v>
      </c>
      <c r="G80" s="18"/>
      <c r="H80" s="18"/>
      <c r="I80" s="19"/>
      <c r="J80" s="18"/>
      <c r="K80" s="18"/>
      <c r="L80" s="19"/>
      <c r="M80" s="18"/>
      <c r="N80" s="18"/>
      <c r="O80" s="19"/>
      <c r="P80" s="18"/>
      <c r="Q80" s="18"/>
      <c r="R80" s="14">
        <f t="shared" si="1"/>
        <v>0</v>
      </c>
    </row>
    <row r="81" spans="2:18" x14ac:dyDescent="0.25">
      <c r="B81" s="13" t="s">
        <v>87</v>
      </c>
      <c r="C81" s="7">
        <v>0</v>
      </c>
      <c r="D81" s="7">
        <v>0</v>
      </c>
      <c r="E81" s="7"/>
      <c r="F81" s="14">
        <v>0</v>
      </c>
      <c r="G81" s="18"/>
      <c r="H81" s="18"/>
      <c r="I81" s="19"/>
      <c r="J81" s="18"/>
      <c r="K81" s="18"/>
      <c r="L81" s="19"/>
      <c r="M81" s="18"/>
      <c r="N81" s="18"/>
      <c r="O81" s="19"/>
      <c r="P81" s="18"/>
      <c r="Q81" s="18"/>
      <c r="R81" s="14">
        <f t="shared" si="1"/>
        <v>0</v>
      </c>
    </row>
    <row r="82" spans="2:18" x14ac:dyDescent="0.25">
      <c r="B82" s="13" t="s">
        <v>88</v>
      </c>
      <c r="C82" s="7">
        <v>0</v>
      </c>
      <c r="D82" s="7">
        <v>0</v>
      </c>
      <c r="E82" s="7"/>
      <c r="F82" s="14">
        <v>0</v>
      </c>
      <c r="G82" s="18"/>
      <c r="H82" s="18"/>
      <c r="I82" s="19"/>
      <c r="J82" s="18"/>
      <c r="K82" s="18"/>
      <c r="L82" s="19"/>
      <c r="M82" s="18"/>
      <c r="N82" s="18"/>
      <c r="O82" s="19"/>
      <c r="P82" s="18"/>
      <c r="Q82" s="18"/>
      <c r="R82" s="14">
        <f t="shared" si="1"/>
        <v>0</v>
      </c>
    </row>
    <row r="83" spans="2:18" x14ac:dyDescent="0.25">
      <c r="B83" s="13" t="s">
        <v>89</v>
      </c>
      <c r="C83" s="7">
        <v>0</v>
      </c>
      <c r="D83" s="7">
        <v>0</v>
      </c>
      <c r="E83" s="7"/>
      <c r="F83" s="14">
        <v>0</v>
      </c>
      <c r="G83" s="18"/>
      <c r="H83" s="18"/>
      <c r="I83" s="19"/>
      <c r="J83" s="18"/>
      <c r="K83" s="18"/>
      <c r="L83" s="19"/>
      <c r="M83" s="18"/>
      <c r="N83" s="18"/>
      <c r="O83" s="19"/>
      <c r="P83" s="18"/>
      <c r="Q83" s="18"/>
      <c r="R83" s="14">
        <f t="shared" si="1"/>
        <v>0</v>
      </c>
    </row>
    <row r="84" spans="2:18" x14ac:dyDescent="0.25">
      <c r="B84" s="6" t="s">
        <v>90</v>
      </c>
      <c r="C84" s="7">
        <v>0</v>
      </c>
      <c r="D84" s="7">
        <v>0</v>
      </c>
      <c r="E84" s="7"/>
      <c r="F84" s="8">
        <f>+F85+F88+F91</f>
        <v>0</v>
      </c>
      <c r="G84" s="9"/>
      <c r="H84" s="9"/>
      <c r="I84" s="20"/>
      <c r="J84" s="9"/>
      <c r="K84" s="9"/>
      <c r="L84" s="20"/>
      <c r="M84" s="9"/>
      <c r="N84" s="9"/>
      <c r="O84" s="20"/>
      <c r="P84" s="9"/>
      <c r="Q84" s="9"/>
      <c r="R84" s="8">
        <f t="shared" si="1"/>
        <v>0</v>
      </c>
    </row>
    <row r="85" spans="2:18" x14ac:dyDescent="0.25">
      <c r="B85" s="10" t="s">
        <v>91</v>
      </c>
      <c r="C85" s="7">
        <v>0</v>
      </c>
      <c r="D85" s="7">
        <v>0</v>
      </c>
      <c r="E85" s="7"/>
      <c r="F85" s="11">
        <f>+SUM(F86:F87)</f>
        <v>0</v>
      </c>
      <c r="G85" s="16"/>
      <c r="H85" s="16"/>
      <c r="I85" s="17"/>
      <c r="J85" s="16"/>
      <c r="K85" s="16"/>
      <c r="L85" s="17"/>
      <c r="M85" s="16"/>
      <c r="N85" s="16"/>
      <c r="O85" s="17"/>
      <c r="P85" s="16"/>
      <c r="Q85" s="16"/>
      <c r="R85" s="11">
        <f t="shared" si="1"/>
        <v>0</v>
      </c>
    </row>
    <row r="86" spans="2:18" x14ac:dyDescent="0.25">
      <c r="B86" s="13" t="s">
        <v>92</v>
      </c>
      <c r="C86" s="7">
        <v>0</v>
      </c>
      <c r="D86" s="7">
        <v>0</v>
      </c>
      <c r="E86" s="7"/>
      <c r="F86" s="14">
        <v>0</v>
      </c>
      <c r="G86" s="18"/>
      <c r="H86" s="18"/>
      <c r="I86" s="19"/>
      <c r="J86" s="18"/>
      <c r="K86" s="18"/>
      <c r="L86" s="19"/>
      <c r="M86" s="18"/>
      <c r="N86" s="18"/>
      <c r="O86" s="19"/>
      <c r="P86" s="18"/>
      <c r="Q86" s="18"/>
      <c r="R86" s="14">
        <f t="shared" si="1"/>
        <v>0</v>
      </c>
    </row>
    <row r="87" spans="2:18" x14ac:dyDescent="0.25">
      <c r="B87" s="13" t="s">
        <v>93</v>
      </c>
      <c r="C87" s="7">
        <v>0</v>
      </c>
      <c r="D87" s="7">
        <v>0</v>
      </c>
      <c r="E87" s="7"/>
      <c r="F87" s="14">
        <v>0</v>
      </c>
      <c r="G87" s="18"/>
      <c r="H87" s="18"/>
      <c r="I87" s="19"/>
      <c r="J87" s="18"/>
      <c r="K87" s="18"/>
      <c r="L87" s="19"/>
      <c r="M87" s="18"/>
      <c r="N87" s="18"/>
      <c r="O87" s="19"/>
      <c r="P87" s="18"/>
      <c r="Q87" s="18"/>
      <c r="R87" s="14">
        <f t="shared" si="1"/>
        <v>0</v>
      </c>
    </row>
    <row r="88" spans="2:18" x14ac:dyDescent="0.25">
      <c r="B88" s="10" t="s">
        <v>94</v>
      </c>
      <c r="C88" s="7">
        <v>0</v>
      </c>
      <c r="D88" s="7">
        <v>0</v>
      </c>
      <c r="E88" s="7"/>
      <c r="F88" s="11">
        <f>+SUM(F89:F90)</f>
        <v>0</v>
      </c>
      <c r="G88" s="16"/>
      <c r="H88" s="16"/>
      <c r="I88" s="17"/>
      <c r="J88" s="16"/>
      <c r="K88" s="16"/>
      <c r="L88" s="17"/>
      <c r="M88" s="16"/>
      <c r="N88" s="16"/>
      <c r="O88" s="17"/>
      <c r="P88" s="16"/>
      <c r="Q88" s="16"/>
      <c r="R88" s="11">
        <f t="shared" si="1"/>
        <v>0</v>
      </c>
    </row>
    <row r="89" spans="2:18" x14ac:dyDescent="0.25">
      <c r="B89" s="13" t="s">
        <v>95</v>
      </c>
      <c r="C89" s="7">
        <v>0</v>
      </c>
      <c r="D89" s="7">
        <v>0</v>
      </c>
      <c r="E89" s="7"/>
      <c r="F89" s="14">
        <v>0</v>
      </c>
      <c r="G89" s="18"/>
      <c r="H89" s="18"/>
      <c r="I89" s="19"/>
      <c r="J89" s="18"/>
      <c r="K89" s="18"/>
      <c r="L89" s="19"/>
      <c r="M89" s="18"/>
      <c r="N89" s="18"/>
      <c r="O89" s="19"/>
      <c r="P89" s="18"/>
      <c r="Q89" s="18"/>
      <c r="R89" s="14">
        <f t="shared" si="1"/>
        <v>0</v>
      </c>
    </row>
    <row r="90" spans="2:18" x14ac:dyDescent="0.25">
      <c r="B90" s="13" t="s">
        <v>96</v>
      </c>
      <c r="C90" s="7">
        <v>0</v>
      </c>
      <c r="D90" s="7">
        <v>0</v>
      </c>
      <c r="E90" s="7"/>
      <c r="F90" s="14">
        <v>0</v>
      </c>
      <c r="G90" s="18"/>
      <c r="H90" s="18"/>
      <c r="I90" s="19"/>
      <c r="J90" s="18"/>
      <c r="K90" s="18"/>
      <c r="L90" s="19"/>
      <c r="M90" s="18"/>
      <c r="N90" s="18"/>
      <c r="O90" s="19"/>
      <c r="P90" s="18"/>
      <c r="Q90" s="18"/>
      <c r="R90" s="14">
        <f t="shared" si="1"/>
        <v>0</v>
      </c>
    </row>
    <row r="91" spans="2:18" x14ac:dyDescent="0.25">
      <c r="B91" s="10" t="s">
        <v>97</v>
      </c>
      <c r="C91" s="7">
        <v>0</v>
      </c>
      <c r="D91" s="7">
        <v>0</v>
      </c>
      <c r="E91" s="7"/>
      <c r="F91" s="21">
        <f>+SUM(F92)</f>
        <v>0</v>
      </c>
      <c r="G91" s="16"/>
      <c r="H91" s="16"/>
      <c r="I91" s="17"/>
      <c r="J91" s="16"/>
      <c r="K91" s="16"/>
      <c r="L91" s="17"/>
      <c r="M91" s="16"/>
      <c r="N91" s="16"/>
      <c r="O91" s="17"/>
      <c r="P91" s="16"/>
      <c r="Q91" s="16"/>
      <c r="R91" s="11">
        <f t="shared" si="1"/>
        <v>0</v>
      </c>
    </row>
    <row r="92" spans="2:18" ht="15.75" thickBot="1" x14ac:dyDescent="0.3">
      <c r="B92" s="13" t="s">
        <v>98</v>
      </c>
      <c r="C92" s="7">
        <v>0</v>
      </c>
      <c r="D92" s="7">
        <v>0</v>
      </c>
      <c r="E92" s="7"/>
      <c r="F92" s="14">
        <v>0</v>
      </c>
      <c r="G92" s="18"/>
      <c r="H92" s="18"/>
      <c r="I92" s="19"/>
      <c r="J92" s="18"/>
      <c r="K92" s="18"/>
      <c r="L92" s="19"/>
      <c r="M92" s="18"/>
      <c r="N92" s="18"/>
      <c r="O92" s="19"/>
      <c r="P92" s="18"/>
      <c r="Q92" s="18"/>
      <c r="R92" s="14">
        <f t="shared" si="1"/>
        <v>0</v>
      </c>
    </row>
    <row r="93" spans="2:18" ht="15.75" thickTop="1" x14ac:dyDescent="0.25">
      <c r="B93" s="6" t="s">
        <v>99</v>
      </c>
      <c r="C93" s="7">
        <v>13772224962</v>
      </c>
      <c r="D93" s="7">
        <v>498832438</v>
      </c>
      <c r="E93" s="7"/>
      <c r="F93" s="22">
        <f t="shared" ref="F93:Q93" si="2">+F13</f>
        <v>559848065.21000004</v>
      </c>
      <c r="G93" s="23">
        <f t="shared" si="2"/>
        <v>0</v>
      </c>
      <c r="H93" s="23">
        <f t="shared" si="2"/>
        <v>0</v>
      </c>
      <c r="I93" s="22">
        <f t="shared" si="2"/>
        <v>0</v>
      </c>
      <c r="J93" s="23">
        <f t="shared" si="2"/>
        <v>0</v>
      </c>
      <c r="K93" s="23">
        <f t="shared" si="2"/>
        <v>0</v>
      </c>
      <c r="L93" s="22">
        <f t="shared" si="2"/>
        <v>0</v>
      </c>
      <c r="M93" s="23">
        <f t="shared" si="2"/>
        <v>0</v>
      </c>
      <c r="N93" s="23">
        <f t="shared" si="2"/>
        <v>0</v>
      </c>
      <c r="O93" s="22">
        <f t="shared" si="2"/>
        <v>0</v>
      </c>
      <c r="P93" s="23">
        <f t="shared" si="2"/>
        <v>0</v>
      </c>
      <c r="Q93" s="23">
        <f t="shared" si="2"/>
        <v>0</v>
      </c>
      <c r="R93" s="22">
        <f t="shared" ref="R93" si="3">SUM(F93:Q93)</f>
        <v>559848065.21000004</v>
      </c>
    </row>
    <row r="95" spans="2:18" ht="15.75" thickBot="1" x14ac:dyDescent="0.3"/>
    <row r="96" spans="2:18" ht="15.75" thickBot="1" x14ac:dyDescent="0.3">
      <c r="B96" s="24" t="s">
        <v>100</v>
      </c>
    </row>
    <row r="97" spans="2:2" ht="31.5" customHeight="1" thickBot="1" x14ac:dyDescent="0.3">
      <c r="B97" s="25" t="s">
        <v>101</v>
      </c>
    </row>
    <row r="98" spans="2:2" ht="21" customHeight="1" x14ac:dyDescent="0.25">
      <c r="B98" s="58" t="s">
        <v>102</v>
      </c>
    </row>
    <row r="99" spans="2:2" ht="22.5" customHeight="1" thickBot="1" x14ac:dyDescent="0.3">
      <c r="B99" s="59"/>
    </row>
  </sheetData>
  <autoFilter ref="B12:R93" xr:uid="{6E48F5D1-4594-4A66-A94F-B5183B128B3E}"/>
  <mergeCells count="5">
    <mergeCell ref="B6:R6"/>
    <mergeCell ref="B7:R7"/>
    <mergeCell ref="B8:R8"/>
    <mergeCell ref="B9:R9"/>
    <mergeCell ref="B98:B99"/>
  </mergeCells>
  <printOptions verticalCentered="1"/>
  <pageMargins left="0.70866141732283472" right="0.70866141732283472" top="0.36" bottom="1.44" header="0.31496062992125984" footer="0.31496062992125984"/>
  <pageSetup scale="35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b8c7ae-3c1c-4945-834e-34f6a24ec4c0">
      <Terms xmlns="http://schemas.microsoft.com/office/infopath/2007/PartnerControls"/>
    </lcf76f155ced4ddcb4097134ff3c332f>
    <TaxCatchAll xmlns="cea8701c-55d6-4189-9049-b42e5cb22d5d" xsi:nil="true"/>
    <_Flow_SignoffStatus xmlns="2eb8c7ae-3c1c-4945-834e-34f6a24ec4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14" ma:contentTypeDescription="Crear nuevo documento." ma:contentTypeScope="" ma:versionID="062590657791927d66643b3b7c3eb71a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2840e5d5d7206821c1c3690240a2e2b8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44e3c4af-e562-4eab-9a65-754e008a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d92dbfe-c2cc-4dbe-b7e6-e74cb4c9826a}" ma:internalName="TaxCatchAll" ma:showField="CatchAllData" ma:web="cea8701c-55d6-4189-9049-b42e5cb22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C6D9C-10CF-4D49-8653-AD746E01B074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2eb8c7ae-3c1c-4945-834e-34f6a24ec4c0"/>
    <ds:schemaRef ds:uri="cea8701c-55d6-4189-9049-b42e5cb22d5d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64F62-D833-4231-B69F-D05D4CA20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C0F220-83F1-4E07-9467-8690B10CF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 aprobado 2024</vt:lpstr>
      <vt:lpstr>Ejec. Presup. Diciembre.2025</vt:lpstr>
      <vt:lpstr>ENERO1</vt:lpstr>
      <vt:lpstr>'Ejec. Presup. Diciembre.2025'!Área_de_impresión</vt:lpstr>
      <vt:lpstr>ENERO1!Títulos_a_imprimir</vt:lpstr>
      <vt:lpstr>'Presupuesto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2026-01-09T16:23:52Z</cp:lastPrinted>
  <dcterms:created xsi:type="dcterms:W3CDTF">2024-03-20T15:44:44Z</dcterms:created>
  <dcterms:modified xsi:type="dcterms:W3CDTF">2026-01-09T16:40:26Z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0x010100D985C635ECBD39499BC69D0AD2E2CEF6</vt:lpwstr>
  </property>
</Properties>
</file>