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nuery.cruz\Downloads\Ejecución presupuestaria febrero 2025 SIGEF\"/>
    </mc:Choice>
  </mc:AlternateContent>
  <xr:revisionPtr revIDLastSave="0" documentId="13_ncr:1_{75BF1235-5DAE-4F94-828A-710F4B2A793E}" xr6:coauthVersionLast="47" xr6:coauthVersionMax="47" xr10:uidLastSave="{00000000-0000-0000-0000-000000000000}"/>
  <bookViews>
    <workbookView xWindow="-120" yWindow="-120" windowWidth="29040" windowHeight="15720" xr2:uid="{473BE2C0-FB66-4EA2-8B0D-9AAB16F70C79}"/>
  </bookViews>
  <sheets>
    <sheet name="Ejec. Presupu. marzo 2025" sheetId="2" r:id="rId1"/>
  </sheets>
  <externalReferences>
    <externalReference r:id="rId2"/>
  </externalReferences>
  <definedNames>
    <definedName name="_xlnm.Print_Area" localSheetId="0">'Ejec. Presupu. marzo 2025'!$A$1:$Q$120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0" i="2" l="1"/>
  <c r="O90" i="2"/>
  <c r="N90" i="2"/>
  <c r="M90" i="2"/>
  <c r="L90" i="2"/>
  <c r="K90" i="2"/>
  <c r="J90" i="2"/>
  <c r="I90" i="2"/>
  <c r="H90" i="2"/>
  <c r="C90" i="2"/>
  <c r="Q89" i="2"/>
  <c r="G88" i="2"/>
  <c r="F88" i="2"/>
  <c r="E88" i="2"/>
  <c r="Q88" i="2" s="1"/>
  <c r="Q87" i="2"/>
  <c r="Q86" i="2"/>
  <c r="G85" i="2"/>
  <c r="G81" i="2" s="1"/>
  <c r="F85" i="2"/>
  <c r="F81" i="2" s="1"/>
  <c r="E85" i="2"/>
  <c r="Q85" i="2" s="1"/>
  <c r="Q84" i="2"/>
  <c r="Q83" i="2"/>
  <c r="G82" i="2"/>
  <c r="F82" i="2"/>
  <c r="E82" i="2"/>
  <c r="Q82" i="2" s="1"/>
  <c r="Q80" i="2"/>
  <c r="Q79" i="2"/>
  <c r="Q78" i="2"/>
  <c r="Q77" i="2"/>
  <c r="Q76" i="2"/>
  <c r="G75" i="2"/>
  <c r="F75" i="2"/>
  <c r="E75" i="2"/>
  <c r="Q75" i="2" s="1"/>
  <c r="Q74" i="2"/>
  <c r="Q73" i="2"/>
  <c r="Q72" i="2"/>
  <c r="Q71" i="2"/>
  <c r="Q70" i="2"/>
  <c r="G69" i="2"/>
  <c r="F69" i="2"/>
  <c r="E69" i="2"/>
  <c r="Q69" i="2" s="1"/>
  <c r="Q68" i="2"/>
  <c r="Q67" i="2"/>
  <c r="F66" i="2"/>
  <c r="Q66" i="2" s="1"/>
  <c r="Q65" i="2"/>
  <c r="G64" i="2"/>
  <c r="F64" i="2"/>
  <c r="E64" i="2"/>
  <c r="Q64" i="2" s="1"/>
  <c r="D64" i="2"/>
  <c r="Q63" i="2"/>
  <c r="Q62" i="2"/>
  <c r="Q61" i="2"/>
  <c r="Q60" i="2"/>
  <c r="Q59" i="2"/>
  <c r="Q58" i="2"/>
  <c r="Q57" i="2"/>
  <c r="Q56" i="2"/>
  <c r="Q55" i="2"/>
  <c r="G54" i="2"/>
  <c r="G10" i="2" s="1"/>
  <c r="G90" i="2" s="1"/>
  <c r="F54" i="2"/>
  <c r="E54" i="2"/>
  <c r="D54" i="2"/>
  <c r="Q53" i="2"/>
  <c r="Q52" i="2"/>
  <c r="Q51" i="2"/>
  <c r="Q50" i="2"/>
  <c r="Q49" i="2"/>
  <c r="Q48" i="2"/>
  <c r="Q47" i="2"/>
  <c r="P46" i="2"/>
  <c r="O46" i="2"/>
  <c r="N46" i="2"/>
  <c r="M46" i="2"/>
  <c r="L46" i="2"/>
  <c r="K46" i="2"/>
  <c r="J46" i="2"/>
  <c r="I46" i="2"/>
  <c r="H46" i="2"/>
  <c r="G46" i="2"/>
  <c r="F46" i="2"/>
  <c r="E46" i="2"/>
  <c r="Q46" i="2" s="1"/>
  <c r="D46" i="2"/>
  <c r="Q45" i="2"/>
  <c r="Q44" i="2"/>
  <c r="Q43" i="2"/>
  <c r="Q42" i="2"/>
  <c r="Q41" i="2"/>
  <c r="Q40" i="2"/>
  <c r="Q39" i="2"/>
  <c r="Q38" i="2"/>
  <c r="G37" i="2"/>
  <c r="F37" i="2"/>
  <c r="E37" i="2"/>
  <c r="Q37" i="2" s="1"/>
  <c r="D37" i="2"/>
  <c r="Q36" i="2"/>
  <c r="Q35" i="2"/>
  <c r="Q34" i="2"/>
  <c r="Q33" i="2"/>
  <c r="Q32" i="2"/>
  <c r="Q31" i="2"/>
  <c r="Q30" i="2"/>
  <c r="Q29" i="2"/>
  <c r="Q28" i="2"/>
  <c r="P27" i="2"/>
  <c r="Q27" i="2" s="1"/>
  <c r="O27" i="2"/>
  <c r="N27" i="2"/>
  <c r="M27" i="2"/>
  <c r="L27" i="2"/>
  <c r="K27" i="2"/>
  <c r="J27" i="2"/>
  <c r="I27" i="2"/>
  <c r="H27" i="2"/>
  <c r="G27" i="2"/>
  <c r="F27" i="2"/>
  <c r="E27" i="2"/>
  <c r="D27" i="2"/>
  <c r="D90" i="2" s="1"/>
  <c r="F26" i="2"/>
  <c r="Q26" i="2" s="1"/>
  <c r="Q25" i="2"/>
  <c r="F24" i="2"/>
  <c r="Q24" i="2" s="1"/>
  <c r="F23" i="2"/>
  <c r="Q23" i="2" s="1"/>
  <c r="F22" i="2"/>
  <c r="Q22" i="2" s="1"/>
  <c r="F21" i="2"/>
  <c r="F17" i="2" s="1"/>
  <c r="F10" i="2" s="1"/>
  <c r="F90" i="2" s="1"/>
  <c r="Q20" i="2"/>
  <c r="F20" i="2"/>
  <c r="Q19" i="2"/>
  <c r="F19" i="2"/>
  <c r="F18" i="2"/>
  <c r="Q18" i="2" s="1"/>
  <c r="G17" i="2"/>
  <c r="E17" i="2"/>
  <c r="D17" i="2"/>
  <c r="Q16" i="2"/>
  <c r="Q15" i="2"/>
  <c r="Q14" i="2"/>
  <c r="Q13" i="2"/>
  <c r="Q12" i="2"/>
  <c r="G11" i="2"/>
  <c r="F11" i="2"/>
  <c r="E11" i="2"/>
  <c r="Q11" i="2" s="1"/>
  <c r="D11" i="2"/>
  <c r="D10" i="2" s="1"/>
  <c r="E10" i="2"/>
  <c r="E90" i="2" s="1"/>
  <c r="Q17" i="2" l="1"/>
  <c r="Q90" i="2"/>
  <c r="Q54" i="2"/>
  <c r="Q10" i="2"/>
  <c r="Q21" i="2"/>
  <c r="E81" i="2"/>
  <c r="Q81" i="2" s="1"/>
</calcChain>
</file>

<file path=xl/sharedStrings.xml><?xml version="1.0" encoding="utf-8"?>
<sst xmlns="http://schemas.openxmlformats.org/spreadsheetml/2006/main" count="106" uniqueCount="106">
  <si>
    <t>MINISTERIO DE LA VIVIENDA Y EDIFICACIONES</t>
  </si>
  <si>
    <t>VICEMINISTERIO ADMINISTRATIVO Y FINANCIERO</t>
  </si>
  <si>
    <t>Ejecucion de Gastos y Aplicaciones Financieras</t>
  </si>
  <si>
    <t>Valores RD$</t>
  </si>
  <si>
    <t>DETALLE</t>
  </si>
  <si>
    <t>PRESUPUESTO VIGENTE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</si>
  <si>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</si>
  <si>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</si>
  <si>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</si>
  <si>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</si>
  <si>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</si>
  <si>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</si>
  <si>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</si>
  <si>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</si>
  <si>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</si>
  <si>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</si>
  <si>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</si>
  <si>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</si>
  <si>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</si>
  <si>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</si>
  <si>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2-GASTOS 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</si>
  <si>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</si>
  <si>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</si>
  <si>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</si>
  <si>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</si>
  <si>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</si>
  <si>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</si>
  <si>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</si>
  <si>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</si>
  <si>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</si>
  <si>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</si>
  <si>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</si>
  <si>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</si>
  <si>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</si>
  <si>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</si>
  <si>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</si>
  <si>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</si>
  <si>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</si>
  <si>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</si>
  <si>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</si>
  <si>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</si>
  <si>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</si>
  <si>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</si>
  <si>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</si>
  <si>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</si>
  <si>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</si>
  <si>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</si>
  <si>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</si>
  <si>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</si>
  <si>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</si>
  <si>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</si>
  <si>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</si>
  <si>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</si>
  <si>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</si>
  <si>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</si>
  <si>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 xml:space="preserve">2.4.9-TRANSFERENCIAS CORRIENTES A OTRAS INSTITUCIONES PÚBLICAS </t>
  </si>
  <si>
    <t>2.5-TRANSFERENCIAS DE CAPITAL</t>
  </si>
  <si>
    <t xml:space="preserve">2.5.1-TRANSFERENCIAS DE CAPITAL AL SECTOR PRIVADO 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</si>
  <si>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</si>
  <si>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</si>
  <si>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</si>
  <si>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PÚBLICAS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</si>
  <si>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</si>
  <si>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</si>
  <si>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</si>
  <si>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</si>
  <si>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</si>
  <si>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</si>
  <si>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</si>
  <si>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</si>
  <si>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</si>
  <si>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</si>
  <si>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</si>
  <si>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</si>
  <si>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</si>
  <si>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</si>
  <si>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</si>
  <si>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</si>
  <si>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
Y 33 LEY 423-06)</t>
  </si>
  <si>
    <t>2.8-ADQUISICION DE ACTIVOS FINANCIEROS CON FINES DE POLÍTICA</t>
  </si>
  <si>
    <t>2.8.1-CONCESIÓN DE PRESTAMOS</t>
  </si>
  <si>
    <t>2.8.2-ADQUISICIÓN DE TÍTULOS VALORES REPRESENTATIVOS DE DEUDA</t>
  </si>
  <si>
    <t>2.8.3-COMPRA DE ACCIONES Y PARTICIPACIONES DE CAPITAL</t>
  </si>
  <si>
    <t>2.8.4-OBLIGACIONES NEGOCIALES</t>
  </si>
  <si>
    <t>2.8.5-APORTES DE CAPITAL AL SECTOR PÚBLICO</t>
  </si>
  <si>
    <t>2.9-GASTOS FINANCIEROS</t>
  </si>
  <si>
    <t>2.9.1-INTERESES DE LA DEUDA PÚBLICA INTERNA</t>
  </si>
  <si>
    <t>2.9.2-INTERESES DE LA DEUDA PÚBLICA EXTERNA</t>
  </si>
  <si>
    <t>2.9.3-INTERESES DE LA DEUDA COMERCIAL</t>
  </si>
  <si>
    <t>2.9.4-COMISIONES Y OTROS GASTOS BANCARIOS DE LA DEUDA PÚBLICA</t>
  </si>
  <si>
    <t xml:space="preserve">2.9.5-GASTOS DE INTERESES, RECARGOS, MULTAS Y SANCIONES DE IMPUESTOS Y
CONTRIBUCIONES SOCIALES 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</si>
  <si>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</si>
  <si>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</si>
  <si>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</si>
  <si>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</si>
  <si>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</si>
  <si>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</si>
  <si>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PASIVOSNO CORRIENTES</t>
  </si>
  <si>
    <t>4.3-DISMINUCION DE FONDOS DE TERCEROS</t>
  </si>
  <si>
    <t>4.3.5-DISMINUCION DEPOSITOS FONDOS DE TERCEROS</t>
  </si>
  <si>
    <t>Total general</t>
  </si>
  <si>
    <t>*NOTA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</si>
  <si>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</si>
  <si>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</si>
  <si>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theme="1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</si>
  <si>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r>
      <t xml:space="preserve">Fuente: </t>
    </r>
    <r>
      <rPr>
        <sz val="11"/>
        <color rgb="FF000000"/>
        <rFont val="Aptos Narrow"/>
        <family val="2"/>
        <scheme val="minor"/>
      </rPr>
      <t>Informe del (SIGEF)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</si>
</sst>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8"/>
      <color theme="4" tint="-0.249977111117893"/>
      <name val="Aptos Narrow"/>
      <family val="2"/>
      <scheme val="minor"/>
    </font>
    <font>
      <b/>
      <sz val="20"/>
      <color theme="4" tint="-0.249977111117893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1"/>
    <xf numFmtId="43" fontId="0" fillId="0" borderId="0" xfId="2" applyFont="1"/>
    <xf numFmtId="0" fontId="8" fillId="2" borderId="1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4" fillId="2" borderId="2" xfId="1" applyFont="1" applyFill="1" applyBorder="1"/>
    <xf numFmtId="0" fontId="8" fillId="2" borderId="2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4" fillId="3" borderId="3" xfId="1" applyFont="1" applyFill="1" applyBorder="1" applyAlignment="1">
      <alignment horizontal="left"/>
    </xf>
    <xf numFmtId="43" fontId="4" fillId="3" borderId="3" xfId="1" applyNumberFormat="1" applyFont="1" applyFill="1" applyBorder="1"/>
    <xf numFmtId="43" fontId="2" fillId="3" borderId="3" xfId="2" applyFont="1" applyFill="1" applyBorder="1" applyAlignment="1">
      <alignment horizontal="left"/>
    </xf>
    <xf numFmtId="43" fontId="4" fillId="3" borderId="3" xfId="2" applyFont="1" applyFill="1" applyBorder="1" applyAlignment="1">
      <alignment horizontal="left"/>
    </xf>
    <xf numFmtId="4" fontId="5" fillId="0" borderId="0" xfId="1" applyNumberFormat="1"/>
    <xf numFmtId="0" fontId="1" fillId="4" borderId="4" xfId="1" applyFont="1" applyFill="1" applyBorder="1" applyAlignment="1">
      <alignment horizontal="left" indent="1"/>
    </xf>
    <xf numFmtId="43" fontId="1" fillId="4" borderId="4" xfId="1" applyNumberFormat="1" applyFont="1" applyFill="1" applyBorder="1"/>
    <xf numFmtId="43" fontId="1" fillId="4" borderId="4" xfId="2" applyFont="1" applyFill="1" applyBorder="1" applyAlignment="1">
      <alignment horizontal="left" indent="1"/>
    </xf>
    <xf numFmtId="43" fontId="1" fillId="4" borderId="4" xfId="2" applyFont="1" applyFill="1" applyBorder="1"/>
    <xf numFmtId="43" fontId="5" fillId="0" borderId="0" xfId="1" applyNumberFormat="1"/>
    <xf numFmtId="0" fontId="1" fillId="0" borderId="3" xfId="1" applyFont="1" applyBorder="1" applyAlignment="1">
      <alignment horizontal="left" indent="2"/>
    </xf>
    <xf numFmtId="43" fontId="1" fillId="0" borderId="3" xfId="1" applyNumberFormat="1" applyFont="1" applyBorder="1"/>
    <xf numFmtId="43" fontId="1" fillId="0" borderId="3" xfId="2" applyFont="1" applyBorder="1" applyAlignment="1">
      <alignment horizontal="left" indent="2"/>
    </xf>
    <xf numFmtId="43" fontId="1" fillId="0" borderId="3" xfId="2" applyFont="1" applyBorder="1"/>
    <xf numFmtId="43" fontId="2" fillId="0" borderId="3" xfId="1" applyNumberFormat="1" applyFont="1" applyBorder="1"/>
    <xf numFmtId="43" fontId="2" fillId="4" borderId="4" xfId="2" applyFont="1" applyFill="1" applyBorder="1" applyAlignment="1">
      <alignment horizontal="left" indent="1"/>
    </xf>
    <xf numFmtId="43" fontId="1" fillId="4" borderId="4" xfId="1" applyNumberFormat="1" applyFont="1" applyFill="1" applyBorder="1" applyAlignment="1">
      <alignment horizontal="left" indent="1"/>
    </xf>
    <xf numFmtId="0" fontId="3" fillId="0" borderId="5" xfId="1" applyFont="1" applyBorder="1" applyAlignment="1">
      <alignment horizontal="left"/>
    </xf>
    <xf numFmtId="43" fontId="3" fillId="0" borderId="5" xfId="1" applyNumberFormat="1" applyFont="1" applyBorder="1"/>
    <xf numFmtId="43" fontId="9" fillId="0" borderId="5" xfId="1" applyNumberFormat="1" applyFont="1" applyBorder="1"/>
    <xf numFmtId="43" fontId="3" fillId="0" borderId="5" xfId="2" applyFont="1" applyBorder="1" applyAlignment="1">
      <alignment horizontal="left"/>
    </xf>
    <xf numFmtId="43" fontId="3" fillId="0" borderId="5" xfId="2" applyFont="1" applyBorder="1"/>
    <xf numFmtId="0" fontId="10" fillId="0" borderId="0" xfId="1" applyFont="1"/>
    <xf numFmtId="0" fontId="5" fillId="0" borderId="6" xfId="1" applyBorder="1"/>
    <xf numFmtId="0" fontId="5" fillId="0" borderId="6" xfId="1" applyBorder="1" applyAlignment="1">
      <alignment wrapText="1"/>
    </xf>
    <xf numFmtId="0" fontId="5" fillId="0" borderId="7" xfId="1" applyBorder="1" applyAlignment="1">
      <alignment horizontal="left" wrapText="1"/>
    </xf>
    <xf numFmtId="0" fontId="5" fillId="0" borderId="8" xfId="1" applyBorder="1" applyAlignment="1">
      <alignment horizontal="left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0" xfId="1"/>
    <xf numFmtId="0" fontId="5" fillId="0" borderId="0" xfId="1" applyAlignment="1">
      <alignment vertical="center"/>
    </xf>
    <xf numFmtId="0" fontId="5" fillId="0" borderId="8" xfId="1" applyBorder="1" applyAlignment="1">
      <alignment horizontal="left" vertical="center" wrapText="1"/>
    </xf>
    <xf numFmtId="0" fontId="11" fillId="0" borderId="7" xfId="1" applyFont="1" applyBorder="1" applyAlignment="1">
      <alignment horizontal="left" vertical="center" wrapText="1"/>
    </xf>
  </cellXfs>
  <cellStyles count="3">
    <cellStyle name="Millares 2" xfId="2" xr:uid="{36539A56-F2D9-47E8-94D7-635F02DAA8AB}"/>
    <cellStyle name="Normal" xfId="0" builtinId="0"/>
    <cellStyle name="Normal 2" xfId="1" xr:uid="{9DBE8B08-59AB-4668-9302-B00BDA423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706103</xdr:colOff>
      <xdr:row>1</xdr:row>
      <xdr:rowOff>53527</xdr:rowOff>
    </xdr:from>
    <xdr:to>
      <xdr:col>1</xdr:col>
      <xdr:colOff>2131995</xdr:colOff>
      <xdr:row>6</xdr:row>
      <xdr:rowOff>149680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A61368-3610-42D8-A075-64FF034B7E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6" t="12587" r="3496" b="13287"/>
        <a:stretch/>
      </xdr:blipFill>
      <xdr:spPr>
        <a:xfrm>
          <a:off x="477503" y="244027"/>
          <a:ext cx="2130742" cy="156300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177609</xdr:rowOff>
    </xdr:from>
    <xdr:to>
      <xdr:col>16</xdr:col>
      <xdr:colOff>523875</xdr:colOff>
      <xdr:row>110</xdr:row>
      <xdr:rowOff>143204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B724548F-779B-491A-A238-ACD836D99E5B}"/>
            </a:ext>
          </a:extLst>
        </xdr:cNvPr>
        <xdr:cNvGrpSpPr/>
      </xdr:nvGrpSpPr>
      <xdr:grpSpPr>
        <a:xfrm>
          <a:off x="0" y="20715890"/>
          <a:ext cx="16585406" cy="1108595"/>
          <a:chOff x="0" y="20312063"/>
          <a:chExt cx="23919329" cy="2318407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55B36B9C-4698-B790-5AD2-AF2A0DA8F11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r="21560"/>
          <a:stretch/>
        </xdr:blipFill>
        <xdr:spPr>
          <a:xfrm>
            <a:off x="0" y="20312063"/>
            <a:ext cx="23919329" cy="2318407"/>
          </a:xfrm>
          <a:prstGeom prst="rect">
            <a:avLst/>
          </a:prstGeom>
        </xdr:spPr>
      </xdr:pic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1D32C3FA-2836-16D1-4AC1-B272DD3187DD}"/>
              </a:ext>
            </a:extLst>
          </xdr:cNvPr>
          <xdr:cNvGrpSpPr/>
        </xdr:nvGrpSpPr>
        <xdr:grpSpPr>
          <a:xfrm>
            <a:off x="598881" y="20612751"/>
            <a:ext cx="16581226" cy="1948563"/>
            <a:chOff x="1131371" y="20594018"/>
            <a:chExt cx="21126732" cy="2119707"/>
          </a:xfrm>
        </xdr:grpSpPr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AE8DCF34-3D1C-1D77-3D4A-850399654F13}"/>
                </a:ext>
              </a:extLst>
            </xdr:cNvPr>
            <xdr:cNvSpPr txBox="1"/>
          </xdr:nvSpPr>
          <xdr:spPr>
            <a:xfrm>
              <a:off x="1131371" y="21214972"/>
              <a:ext cx="7923619" cy="1498753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Lic.</a:t>
              </a:r>
              <a:r>
                <a:rPr lang="es-DO" sz="2400" baseline="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 </a:t>
              </a:r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Hilaria Muñoz</a:t>
              </a: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589FAAAC-6F10-0362-FFD1-8E54D4CF2C14}"/>
                </a:ext>
              </a:extLst>
            </xdr:cNvPr>
            <xdr:cNvSpPr txBox="1"/>
          </xdr:nvSpPr>
          <xdr:spPr>
            <a:xfrm>
              <a:off x="14568722" y="21153673"/>
              <a:ext cx="7689381" cy="1423692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Ing.</a:t>
              </a:r>
              <a:r>
                <a:rPr lang="es-DO" sz="2400" baseline="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 </a:t>
              </a:r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Juan Julia Calac</a:t>
              </a:r>
            </a:p>
          </xdr:txBody>
        </xdr:sp>
        <xdr:sp macro="" textlink="">
          <xdr:nvSpPr>
            <xdr:cNvPr id="8" name="Rectángulo 7">
              <a:extLst>
                <a:ext uri="{FF2B5EF4-FFF2-40B4-BE49-F238E27FC236}">
                  <a16:creationId xmlns:a16="http://schemas.microsoft.com/office/drawing/2014/main" id="{3FBEA6E7-E7FA-2589-F220-C7F3F2C5663E}"/>
                </a:ext>
              </a:extLst>
            </xdr:cNvPr>
            <xdr:cNvSpPr/>
          </xdr:nvSpPr>
          <xdr:spPr>
            <a:xfrm>
              <a:off x="10708805" y="20594018"/>
              <a:ext cx="4506602" cy="1619250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DO" sz="1100"/>
            </a:p>
          </xdr:txBody>
        </xdr:sp>
      </xdr:grpSp>
    </xdr:grpSp>
    <xdr:clientData/>
  </xdr:twoCellAnchor>
  <xdr:twoCellAnchor>
    <xdr:from>
      <xdr:col>2</xdr:col>
      <xdr:colOff>643590</xdr:colOff>
      <xdr:row>106</xdr:row>
      <xdr:rowOff>166126</xdr:rowOff>
    </xdr:from>
    <xdr:to>
      <xdr:col>4</xdr:col>
      <xdr:colOff>128644</xdr:colOff>
      <xdr:row>106</xdr:row>
      <xdr:rowOff>166126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393DFD7F-0E0D-4383-B625-ED5DB6938742}"/>
            </a:ext>
          </a:extLst>
        </xdr:cNvPr>
        <xdr:cNvCxnSpPr/>
      </xdr:nvCxnSpPr>
      <xdr:spPr>
        <a:xfrm>
          <a:off x="8073090" y="21085407"/>
          <a:ext cx="3568898" cy="0"/>
        </a:xfrm>
        <a:prstGeom prst="line">
          <a:avLst/>
        </a:prstGeom>
        <a:ln w="28575">
          <a:solidFill>
            <a:schemeClr val="tx2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325578</xdr:colOff>
      <xdr:row>106</xdr:row>
      <xdr:rowOff>84854</xdr:rowOff>
    </xdr:from>
    <xdr:to>
      <xdr:col>1</xdr:col>
      <xdr:colOff>4279810</xdr:colOff>
      <xdr:row>106</xdr:row>
      <xdr:rowOff>84854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58FD9EE6-CB4C-4CB5-B36F-669555CBFDC1}"/>
            </a:ext>
          </a:extLst>
        </xdr:cNvPr>
        <xdr:cNvCxnSpPr/>
      </xdr:nvCxnSpPr>
      <xdr:spPr>
        <a:xfrm>
          <a:off x="801828" y="21004135"/>
          <a:ext cx="3954232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RILL8JCF\EG004_00107008310_20250305152822_sYyOJ.xlsx" TargetMode="External"/><Relationship Id="rId1" Type="http://schemas.openxmlformats.org/officeDocument/2006/relationships/externalLinkPath" Target="/Users/juan.noyola/AppData/Local/Microsoft/Windows/INetCache/Content.Outlook/RILL8JCF/EG004_00107008310_20250305152822_sYyO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 refreshError="1">
        <row r="8">
          <cell r="B8" t="str">
            <v>2.1-REMUNERACIONES Y CONTRIBUCIONES</v>
          </cell>
          <cell r="C8">
            <v>264575167.19</v>
          </cell>
          <cell r="D8">
            <v>136476309.08000001</v>
          </cell>
          <cell r="E8">
            <v>128098858.11</v>
          </cell>
        </row>
        <row r="9">
          <cell r="B9" t="str">
            <v>2.1.1-REMUNERACIONES</v>
          </cell>
          <cell r="C9">
            <v>216881684.33000001</v>
          </cell>
          <cell r="D9">
            <v>112248390</v>
          </cell>
          <cell r="E9">
            <v>104633294.33</v>
          </cell>
        </row>
        <row r="10">
          <cell r="B10" t="str">
            <v>2.1.2-SOBRESUELDOS</v>
          </cell>
          <cell r="C10">
            <v>14666500</v>
          </cell>
          <cell r="D10">
            <v>7099000</v>
          </cell>
          <cell r="E10">
            <v>7567500</v>
          </cell>
        </row>
        <row r="11">
          <cell r="B11" t="str">
            <v>2.1.5-CONTRIBUCIONES A LA SEGURIDAD SOCIAL</v>
          </cell>
          <cell r="C11">
            <v>33026982.859999999</v>
          </cell>
          <cell r="D11">
            <v>17128919.079999998</v>
          </cell>
          <cell r="E11">
            <v>15898063.779999999</v>
          </cell>
        </row>
        <row r="12">
          <cell r="B12" t="str">
            <v>2.2-CONTRATACIÓN DE SERVICIOS</v>
          </cell>
          <cell r="C12">
            <v>143578608.02000001</v>
          </cell>
          <cell r="D12">
            <v>91838077.159999996</v>
          </cell>
          <cell r="E12">
            <v>51740530.859999999</v>
          </cell>
        </row>
        <row r="13">
          <cell r="B13" t="str">
            <v>2.2.1-SERVICIOS BÁSICOS</v>
          </cell>
          <cell r="C13">
            <v>6964074.54</v>
          </cell>
          <cell r="D13">
            <v>3297211.34</v>
          </cell>
          <cell r="E13">
            <v>3666863.2</v>
          </cell>
        </row>
        <row r="14">
          <cell r="B14" t="str">
            <v>2.2.2-PUBLICIDAD, IMPRESIÓN Y ENCUADERNACIÓN</v>
          </cell>
          <cell r="C14">
            <v>21631472.640000001</v>
          </cell>
          <cell r="D14">
            <v>250000.06</v>
          </cell>
          <cell r="E14">
            <v>21381472.579999998</v>
          </cell>
        </row>
        <row r="15">
          <cell r="B15" t="str">
            <v>2.2.3-VIÁTICOS</v>
          </cell>
          <cell r="C15">
            <v>3647213.56</v>
          </cell>
          <cell r="D15">
            <v>724750</v>
          </cell>
          <cell r="E15">
            <v>2922463.56</v>
          </cell>
        </row>
        <row r="16">
          <cell r="B16" t="str">
            <v>2.2.4-TRANSPORTE Y ALMACENAJE</v>
          </cell>
          <cell r="C16">
            <v>10632289.73</v>
          </cell>
          <cell r="D16">
            <v>5339138.7699999996</v>
          </cell>
          <cell r="E16">
            <v>5293150.96</v>
          </cell>
        </row>
        <row r="17">
          <cell r="B17" t="str">
            <v>2.2.5-ALQUILERES Y RENTAS</v>
          </cell>
          <cell r="C17">
            <v>26256642.66</v>
          </cell>
          <cell r="D17">
            <v>21539465.850000001</v>
          </cell>
          <cell r="E17">
            <v>4717176.8099999996</v>
          </cell>
        </row>
        <row r="18">
          <cell r="B18" t="str">
            <v>2.2.6-SEGUROS</v>
          </cell>
          <cell r="C18">
            <v>7866126.4299999997</v>
          </cell>
          <cell r="D18">
            <v>3780712.55</v>
          </cell>
          <cell r="E18">
            <v>4085413.88</v>
          </cell>
        </row>
        <row r="19">
          <cell r="B19" t="str">
            <v>2.2.7-SERVICIOS DE CONSERVACIÓN, REPARACIONES MENORES E INSTALACIONES TEMPORALES</v>
          </cell>
          <cell r="C19">
            <v>4386402.83</v>
          </cell>
          <cell r="D19">
            <v>2223381.2599999998</v>
          </cell>
          <cell r="E19">
            <v>2163021.5699999998</v>
          </cell>
        </row>
        <row r="20">
          <cell r="B20" t="str">
            <v>2.2.8-OTROS SERVICIOS NO INCLUIDOS EN CONCEPTOS ANTERIORES</v>
          </cell>
          <cell r="C20">
            <v>56029557.200000003</v>
          </cell>
          <cell r="D20">
            <v>52377612.369999997</v>
          </cell>
          <cell r="E20">
            <v>3651944.83</v>
          </cell>
        </row>
        <row r="21">
          <cell r="B21" t="str">
            <v>2.2.9-OTRAS CONTRATACIONES DE SERVICIOS</v>
          </cell>
          <cell r="C21">
            <v>6164828.4299999997</v>
          </cell>
          <cell r="D21">
            <v>2305804.96</v>
          </cell>
          <cell r="E21">
            <v>3859023.47</v>
          </cell>
        </row>
        <row r="22">
          <cell r="B22" t="str">
            <v>2.3-MATERIALES Y SUMINISTROS</v>
          </cell>
          <cell r="C22">
            <v>72018135.459999993</v>
          </cell>
          <cell r="D22">
            <v>49033356.909999996</v>
          </cell>
          <cell r="E22">
            <v>22984778.550000001</v>
          </cell>
        </row>
        <row r="23">
          <cell r="B23" t="str">
            <v>2.3.1-ALIMENTOS Y PRODUCTOS AGROFORESTALES</v>
          </cell>
          <cell r="C23">
            <v>33498094.390000001</v>
          </cell>
          <cell r="D23">
            <v>16232736.289999999</v>
          </cell>
          <cell r="E23">
            <v>17265358.100000001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</row>
        <row r="25">
          <cell r="B25" t="str">
            <v>2.3.3-PAPEL, CARTÓN E IMPRESOS</v>
          </cell>
          <cell r="C25">
            <v>0</v>
          </cell>
          <cell r="D25">
            <v>0</v>
          </cell>
          <cell r="E25">
            <v>0</v>
          </cell>
        </row>
        <row r="26">
          <cell r="B26" t="str">
            <v>2.3.5-CUERO, CAUCHO Y PLÁSTICO</v>
          </cell>
          <cell r="C26">
            <v>54752</v>
          </cell>
          <cell r="D26">
            <v>0</v>
          </cell>
          <cell r="E26">
            <v>54752</v>
          </cell>
        </row>
        <row r="27">
          <cell r="B27" t="str">
            <v>2.3.6-PRODUCTOS DE MINERALES, METÁLICOS Y NO METÁLICOS</v>
          </cell>
          <cell r="C27">
            <v>33637068.68</v>
          </cell>
          <cell r="D27">
            <v>30020143.620000001</v>
          </cell>
          <cell r="E27">
            <v>3616925.06</v>
          </cell>
        </row>
        <row r="28">
          <cell r="B28" t="str">
            <v>2.3.7-COMBUSTIBLES, LUBRICANTES, PRODUCTOS QUÍMICOS Y CONEXOS</v>
          </cell>
          <cell r="C28">
            <v>3685333.55</v>
          </cell>
          <cell r="D28">
            <v>2558973.2999999998</v>
          </cell>
          <cell r="E28">
            <v>1126360.25</v>
          </cell>
        </row>
        <row r="29">
          <cell r="B29" t="str">
            <v>2.3.9-PRODUCTOS Y ÚTILES VARIOS</v>
          </cell>
          <cell r="C29">
            <v>392920.14</v>
          </cell>
          <cell r="D29">
            <v>221503.7</v>
          </cell>
          <cell r="E29">
            <v>171416.44</v>
          </cell>
        </row>
        <row r="30">
          <cell r="B30" t="str">
            <v>2.5-TRANSFERENCIAS DE CAPITAL</v>
          </cell>
          <cell r="C30">
            <v>0</v>
          </cell>
          <cell r="D30">
            <v>0</v>
          </cell>
          <cell r="E30">
            <v>0</v>
          </cell>
        </row>
        <row r="31">
          <cell r="B31" t="str">
            <v>2.5.4-TRANSFERENCIAS DE CAPITAL  A EMPRESAS PÚBLICAS NO FINANCIERAS</v>
          </cell>
          <cell r="C31">
            <v>0</v>
          </cell>
          <cell r="D31">
            <v>0</v>
          </cell>
          <cell r="E31">
            <v>0</v>
          </cell>
        </row>
        <row r="32">
          <cell r="B32" t="str">
            <v>2.6-BIENES MUEBLES, INMUEBLES E INTANGIBLES</v>
          </cell>
          <cell r="C32">
            <v>513871227.61000001</v>
          </cell>
          <cell r="D32">
            <v>92287362.269999996</v>
          </cell>
          <cell r="E32">
            <v>421583865.33999997</v>
          </cell>
        </row>
        <row r="33">
          <cell r="B33" t="str">
            <v>2.6.1-MOBILIARIO Y EQUIPO</v>
          </cell>
          <cell r="C33">
            <v>51637547.32</v>
          </cell>
          <cell r="D33">
            <v>2264158.23</v>
          </cell>
          <cell r="E33">
            <v>49373389.090000004</v>
          </cell>
        </row>
        <row r="34">
          <cell r="B34" t="str">
            <v>2.6.2-MOBILIARIO Y EQUIPO DE AUDIO, AUDIOVISUAL, RECREATIVO Y EDUCACIONAL</v>
          </cell>
          <cell r="C34">
            <v>0</v>
          </cell>
          <cell r="D34">
            <v>0</v>
          </cell>
          <cell r="E34">
            <v>0</v>
          </cell>
        </row>
        <row r="35">
          <cell r="B35" t="str">
            <v>2.6.3-EQUIPO E INSTRUMENTAL, CIENTÍFICO Y LABORATORIO</v>
          </cell>
          <cell r="C35">
            <v>446432065.69</v>
          </cell>
          <cell r="D35">
            <v>79221589.439999998</v>
          </cell>
          <cell r="E35">
            <v>367210476.25</v>
          </cell>
        </row>
        <row r="36">
          <cell r="B36" t="str">
            <v>2.6.4-VEHÍCULOS Y EQUIPO DE TRANSPORTE, TRACCIÓN Y ELEVACIÓN</v>
          </cell>
          <cell r="C36">
            <v>35164</v>
          </cell>
          <cell r="D36">
            <v>35164</v>
          </cell>
          <cell r="E36">
            <v>0</v>
          </cell>
        </row>
        <row r="37">
          <cell r="B37" t="str">
            <v>2.6.5-MAQUINARIA, OTROS EQUIPOS Y HERRAMIENTAS</v>
          </cell>
          <cell r="C37">
            <v>5000000</v>
          </cell>
          <cell r="D37">
            <v>0</v>
          </cell>
          <cell r="E37">
            <v>5000000</v>
          </cell>
        </row>
        <row r="38">
          <cell r="B38" t="str">
            <v>2.6.6-EQUIPOS DE DEFENSA Y SEGURIDAD</v>
          </cell>
          <cell r="C38">
            <v>10766450.6</v>
          </cell>
          <cell r="D38">
            <v>10766450.6</v>
          </cell>
          <cell r="E38">
            <v>0</v>
          </cell>
        </row>
        <row r="39">
          <cell r="B39" t="str">
            <v>2.6.8-BIENES INTANGIBLES</v>
          </cell>
          <cell r="C39">
            <v>0</v>
          </cell>
          <cell r="D39">
            <v>0</v>
          </cell>
          <cell r="E39">
            <v>0</v>
          </cell>
        </row>
        <row r="40">
          <cell r="B40" t="str">
            <v>2.6.9-EDIFICIOS, ESTRUCTURAS, TIERRAS, TERRENOS Y OBJETOS DE VALOR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2.7-OBRAS</v>
          </cell>
          <cell r="C41">
            <v>626138533.34000003</v>
          </cell>
          <cell r="D41">
            <v>245543489.78999999</v>
          </cell>
          <cell r="E41">
            <v>380595043.55000001</v>
          </cell>
        </row>
        <row r="42">
          <cell r="B42" t="str">
            <v>2.7.1-OBRAS EN EDIFICACIONES</v>
          </cell>
          <cell r="C42">
            <v>612438259.74000001</v>
          </cell>
          <cell r="D42">
            <v>231843216.19</v>
          </cell>
          <cell r="E42">
            <v>380595043.55000001</v>
          </cell>
        </row>
        <row r="43">
          <cell r="B43" t="str">
            <v>2.7.2-INFRAESTRUCTURA</v>
          </cell>
          <cell r="C43">
            <v>13700273.6</v>
          </cell>
          <cell r="D43">
            <v>13700273.6</v>
          </cell>
          <cell r="E43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2A775-BCC5-44CA-AE62-2DF6CC9F6CAD}">
  <sheetPr>
    <pageSetUpPr fitToPage="1"/>
  </sheetPr>
  <dimension ref="B1:U101"/>
  <sheetViews>
    <sheetView showGridLines="0" tabSelected="1" view="pageBreakPreview" topLeftCell="A79" zoomScale="80" zoomScaleNormal="57" zoomScaleSheetLayoutView="80" workbookViewId="0">
      <selection activeCell="R101" sqref="R101"/>
    </sheetView>
  </sheetViews>
  <sheetFormatPr defaultColWidth="11.42578125" defaultRowHeight="15" x14ac:dyDescent="0.25"/>
  <cols>
    <col min="1" max="1" width="7.140625" style="1" customWidth="1"/>
    <col min="2" max="2" width="104.28515625" style="1" customWidth="1"/>
    <col min="3" max="3" width="31.140625" style="1" bestFit="1" customWidth="1"/>
    <col min="4" max="4" width="30.140625" style="1" customWidth="1"/>
    <col min="5" max="5" width="21.7109375" style="1" bestFit="1" customWidth="1"/>
    <col min="6" max="7" width="23.140625" style="1" bestFit="1" customWidth="1"/>
    <col min="8" max="16" width="11.42578125" style="1" hidden="1" customWidth="1"/>
    <col min="17" max="17" width="32.5703125" style="1" customWidth="1"/>
    <col min="18" max="18" width="34.85546875" style="1" customWidth="1"/>
    <col min="19" max="19" width="14.5703125" style="1" bestFit="1" customWidth="1"/>
    <col min="20" max="20" width="18.28515625" style="1" bestFit="1" customWidth="1"/>
    <col min="21" max="21" width="19.140625" style="1" bestFit="1" customWidth="1"/>
    <col min="22" max="16384" width="11.42578125" style="1"/>
  </cols>
  <sheetData>
    <row r="1" spans="2:21" x14ac:dyDescent="0.25">
      <c r="C1" s="2"/>
    </row>
    <row r="2" spans="2:21" x14ac:dyDescent="0.25">
      <c r="C2" s="2"/>
    </row>
    <row r="3" spans="2:21" ht="24" x14ac:dyDescent="0.25">
      <c r="B3" s="35" t="s">
        <v>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2:21" ht="24" x14ac:dyDescent="0.25">
      <c r="B4" s="35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2:21" ht="26.25" x14ac:dyDescent="0.25">
      <c r="B5" s="36">
        <v>2025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2:21" ht="26.25" x14ac:dyDescent="0.25">
      <c r="B6" s="36" t="s">
        <v>2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2:21" ht="26.25" x14ac:dyDescent="0.25">
      <c r="B7" s="36" t="s">
        <v>3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2:21" x14ac:dyDescent="0.25">
      <c r="B8" s="37"/>
      <c r="C8" s="37"/>
    </row>
    <row r="9" spans="2:21" ht="18.75" x14ac:dyDescent="0.25">
      <c r="B9" s="3" t="s">
        <v>4</v>
      </c>
      <c r="C9" s="4" t="s">
        <v>5</v>
      </c>
      <c r="D9" s="5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6" t="s">
        <v>16</v>
      </c>
      <c r="O9" s="6" t="s">
        <v>17</v>
      </c>
      <c r="P9" s="6" t="s">
        <v>18</v>
      </c>
      <c r="Q9" s="7" t="s">
        <v>19</v>
      </c>
    </row>
    <row r="10" spans="2:21" x14ac:dyDescent="0.25">
      <c r="B10" s="8" t="s">
        <v>20</v>
      </c>
      <c r="C10" s="9"/>
      <c r="D10" s="10">
        <f>+D11+D17+D27+D37+D46+D54+D64+D69+D75+D82+D85+D88</f>
        <v>-1905670217.6700001</v>
      </c>
      <c r="E10" s="11">
        <f>+E11+E17+E27+E37+E46+E54+E64+E69+E75+E82+E85+E88</f>
        <v>590359800.66999996</v>
      </c>
      <c r="F10" s="11">
        <f>+F11+F17+F27+F37+F46+F54+F64+F69+F75+F82+F85+F88</f>
        <v>1029821870.95</v>
      </c>
      <c r="G10" s="11">
        <f>+G11+G17+G27+G37+G46+G54+G64+G69+G75+G82+G85+G88</f>
        <v>1105856558.3699999</v>
      </c>
      <c r="H10" s="11"/>
      <c r="I10" s="11"/>
      <c r="J10" s="11"/>
      <c r="K10" s="11"/>
      <c r="L10" s="11"/>
      <c r="M10" s="11"/>
      <c r="N10" s="11"/>
      <c r="O10" s="11"/>
      <c r="P10" s="11"/>
      <c r="Q10" s="9">
        <f>+SUM(E10:P10)</f>
        <v>2726038229.9899998</v>
      </c>
      <c r="T10" s="12"/>
      <c r="U10" s="12"/>
    </row>
    <row r="11" spans="2:21" x14ac:dyDescent="0.25">
      <c r="B11" s="13" t="s">
        <v>21</v>
      </c>
      <c r="C11" s="14">
        <v>2332197748</v>
      </c>
      <c r="D11" s="15">
        <f>+SUM(D12:D16)</f>
        <v>53949208.690000005</v>
      </c>
      <c r="E11" s="15">
        <f>+SUM(E12:E16)</f>
        <v>136476309.07999998</v>
      </c>
      <c r="F11" s="15">
        <f>+SUM(F12:F16)</f>
        <v>128098858.11</v>
      </c>
      <c r="G11" s="15">
        <f>+SUM(G12:G16)</f>
        <v>155643451.96000001</v>
      </c>
      <c r="H11" s="15"/>
      <c r="I11" s="15"/>
      <c r="J11" s="15"/>
      <c r="K11" s="15"/>
      <c r="L11" s="15"/>
      <c r="M11" s="15"/>
      <c r="N11" s="15"/>
      <c r="O11" s="15"/>
      <c r="P11" s="15"/>
      <c r="Q11" s="16">
        <f t="shared" ref="Q11:Q74" si="0">+SUM(E11:P11)</f>
        <v>420218619.14999998</v>
      </c>
      <c r="T11" s="12"/>
      <c r="U11" s="17"/>
    </row>
    <row r="12" spans="2:21" x14ac:dyDescent="0.25">
      <c r="B12" s="18" t="s">
        <v>22</v>
      </c>
      <c r="C12" s="19">
        <v>1611898990</v>
      </c>
      <c r="D12" s="19">
        <v>9130823.7699999996</v>
      </c>
      <c r="E12" s="20">
        <v>112248390</v>
      </c>
      <c r="F12" s="20">
        <v>104633294.33</v>
      </c>
      <c r="G12" s="20">
        <v>128995253.05</v>
      </c>
      <c r="H12" s="20"/>
      <c r="I12" s="20"/>
      <c r="J12" s="20"/>
      <c r="K12" s="20"/>
      <c r="L12" s="20"/>
      <c r="M12" s="20"/>
      <c r="N12" s="20"/>
      <c r="O12" s="20"/>
      <c r="P12" s="20"/>
      <c r="Q12" s="21">
        <f t="shared" si="0"/>
        <v>345876937.38</v>
      </c>
    </row>
    <row r="13" spans="2:21" x14ac:dyDescent="0.25">
      <c r="B13" s="18" t="s">
        <v>23</v>
      </c>
      <c r="C13" s="19">
        <v>453354359</v>
      </c>
      <c r="D13" s="19">
        <v>40557258.350000001</v>
      </c>
      <c r="E13" s="20">
        <v>7099000</v>
      </c>
      <c r="F13" s="20">
        <v>7567500</v>
      </c>
      <c r="G13" s="20">
        <v>7637500</v>
      </c>
      <c r="H13" s="20"/>
      <c r="I13" s="20"/>
      <c r="J13" s="20"/>
      <c r="K13" s="20"/>
      <c r="L13" s="20"/>
      <c r="M13" s="20"/>
      <c r="N13" s="20"/>
      <c r="O13" s="20"/>
      <c r="P13" s="20"/>
      <c r="Q13" s="21">
        <f t="shared" si="0"/>
        <v>22304000</v>
      </c>
    </row>
    <row r="14" spans="2:21" x14ac:dyDescent="0.25">
      <c r="B14" s="18" t="s">
        <v>24</v>
      </c>
      <c r="C14" s="19">
        <v>3000000</v>
      </c>
      <c r="D14" s="19">
        <v>0</v>
      </c>
      <c r="E14" s="19">
        <v>0</v>
      </c>
      <c r="F14" s="19">
        <v>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1">
        <f t="shared" si="0"/>
        <v>0</v>
      </c>
    </row>
    <row r="15" spans="2:21" x14ac:dyDescent="0.25">
      <c r="B15" s="18" t="s">
        <v>25</v>
      </c>
      <c r="C15" s="19">
        <v>1000000</v>
      </c>
      <c r="D15" s="19">
        <v>0</v>
      </c>
      <c r="E15" s="19">
        <v>0</v>
      </c>
      <c r="F15" s="19">
        <v>0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1">
        <f t="shared" si="0"/>
        <v>0</v>
      </c>
    </row>
    <row r="16" spans="2:21" x14ac:dyDescent="0.25">
      <c r="B16" s="18" t="s">
        <v>26</v>
      </c>
      <c r="C16" s="19">
        <v>262944399</v>
      </c>
      <c r="D16" s="19">
        <v>4261126.57</v>
      </c>
      <c r="E16" s="20">
        <v>17128919.079999998</v>
      </c>
      <c r="F16" s="20">
        <v>15898063.779999999</v>
      </c>
      <c r="G16" s="20">
        <v>19010698.91</v>
      </c>
      <c r="H16" s="20"/>
      <c r="I16" s="20"/>
      <c r="J16" s="20"/>
      <c r="K16" s="20"/>
      <c r="L16" s="20"/>
      <c r="M16" s="20"/>
      <c r="N16" s="20"/>
      <c r="O16" s="20"/>
      <c r="P16" s="20"/>
      <c r="Q16" s="21">
        <f t="shared" si="0"/>
        <v>52037681.769999996</v>
      </c>
    </row>
    <row r="17" spans="2:17" x14ac:dyDescent="0.25">
      <c r="B17" s="13" t="s">
        <v>27</v>
      </c>
      <c r="C17" s="14">
        <v>754799881</v>
      </c>
      <c r="D17" s="15">
        <f>+SUM(D18:D26)</f>
        <v>121815657</v>
      </c>
      <c r="E17" s="15">
        <f>+SUM(E18:E26)</f>
        <v>91335077.159999982</v>
      </c>
      <c r="F17" s="15">
        <f>+SUM(F18:F26)</f>
        <v>52243530.859999999</v>
      </c>
      <c r="G17" s="15">
        <f>+SUM(G18:G26)</f>
        <v>56776477.310000002</v>
      </c>
      <c r="H17" s="15"/>
      <c r="I17" s="15"/>
      <c r="J17" s="15"/>
      <c r="K17" s="15"/>
      <c r="L17" s="15"/>
      <c r="M17" s="15"/>
      <c r="N17" s="15"/>
      <c r="O17" s="15"/>
      <c r="P17" s="15"/>
      <c r="Q17" s="16">
        <f>+SUM(E17:P17)</f>
        <v>200355085.32999998</v>
      </c>
    </row>
    <row r="18" spans="2:17" x14ac:dyDescent="0.25">
      <c r="B18" s="18" t="s">
        <v>28</v>
      </c>
      <c r="C18" s="19">
        <v>59410000</v>
      </c>
      <c r="D18" s="22">
        <v>-5500000</v>
      </c>
      <c r="E18" s="20">
        <v>3297211.34</v>
      </c>
      <c r="F18" s="20">
        <f>+VLOOKUP(B18,[1]RefCCPCuenta!$B$8:$E$43,4,FALSE)</f>
        <v>3666863.2</v>
      </c>
      <c r="G18" s="20">
        <v>3066219.07</v>
      </c>
      <c r="H18" s="20"/>
      <c r="I18" s="20"/>
      <c r="J18" s="20"/>
      <c r="K18" s="20"/>
      <c r="L18" s="20"/>
      <c r="M18" s="20"/>
      <c r="N18" s="20"/>
      <c r="O18" s="20"/>
      <c r="P18" s="20"/>
      <c r="Q18" s="21">
        <f t="shared" si="0"/>
        <v>10030293.609999999</v>
      </c>
    </row>
    <row r="19" spans="2:17" x14ac:dyDescent="0.25">
      <c r="B19" s="18" t="s">
        <v>29</v>
      </c>
      <c r="C19" s="19">
        <v>54610000</v>
      </c>
      <c r="D19" s="19">
        <v>98600000</v>
      </c>
      <c r="E19" s="20">
        <v>250000.06</v>
      </c>
      <c r="F19" s="20">
        <f>+VLOOKUP(B19,[1]RefCCPCuenta!$B$8:$E$43,4,FALSE)</f>
        <v>21381472.579999998</v>
      </c>
      <c r="G19" s="20">
        <v>21135000.059999999</v>
      </c>
      <c r="H19" s="20"/>
      <c r="I19" s="20"/>
      <c r="J19" s="20"/>
      <c r="K19" s="20"/>
      <c r="L19" s="20"/>
      <c r="M19" s="20"/>
      <c r="N19" s="20"/>
      <c r="O19" s="20"/>
      <c r="P19" s="20"/>
      <c r="Q19" s="21">
        <f t="shared" si="0"/>
        <v>42766472.699999996</v>
      </c>
    </row>
    <row r="20" spans="2:17" x14ac:dyDescent="0.25">
      <c r="B20" s="18" t="s">
        <v>30</v>
      </c>
      <c r="C20" s="19">
        <v>25600000</v>
      </c>
      <c r="D20" s="19">
        <v>0</v>
      </c>
      <c r="E20" s="20">
        <v>724750</v>
      </c>
      <c r="F20" s="20">
        <f>+VLOOKUP(B20,[1]RefCCPCuenta!$B$8:$E$43,4,FALSE)</f>
        <v>2922463.56</v>
      </c>
      <c r="G20" s="20">
        <v>3992127</v>
      </c>
      <c r="H20" s="20"/>
      <c r="I20" s="20"/>
      <c r="J20" s="20"/>
      <c r="K20" s="20"/>
      <c r="L20" s="20"/>
      <c r="M20" s="20"/>
      <c r="N20" s="20"/>
      <c r="O20" s="20"/>
      <c r="P20" s="20"/>
      <c r="Q20" s="21">
        <f t="shared" si="0"/>
        <v>7639340.5600000005</v>
      </c>
    </row>
    <row r="21" spans="2:17" x14ac:dyDescent="0.25">
      <c r="B21" s="18" t="s">
        <v>31</v>
      </c>
      <c r="C21" s="19">
        <v>19500000</v>
      </c>
      <c r="D21" s="19">
        <v>21500000</v>
      </c>
      <c r="E21" s="20">
        <v>5339138.7699999996</v>
      </c>
      <c r="F21" s="20">
        <f>+VLOOKUP(B21,[1]RefCCPCuenta!$B$8:$E$43,4,FALSE)</f>
        <v>5293150.96</v>
      </c>
      <c r="G21" s="20">
        <v>177500</v>
      </c>
      <c r="H21" s="20"/>
      <c r="I21" s="20"/>
      <c r="J21" s="20"/>
      <c r="K21" s="20"/>
      <c r="L21" s="20"/>
      <c r="M21" s="20"/>
      <c r="N21" s="20"/>
      <c r="O21" s="20"/>
      <c r="P21" s="20"/>
      <c r="Q21" s="21">
        <f t="shared" si="0"/>
        <v>10809789.73</v>
      </c>
    </row>
    <row r="22" spans="2:17" x14ac:dyDescent="0.25">
      <c r="B22" s="18" t="s">
        <v>32</v>
      </c>
      <c r="C22" s="19">
        <v>206481551</v>
      </c>
      <c r="D22" s="22">
        <v>-18500000</v>
      </c>
      <c r="E22" s="20">
        <v>21539465.850000001</v>
      </c>
      <c r="F22" s="20">
        <f>+VLOOKUP(B22,[1]RefCCPCuenta!$B$8:$E$43,4,FALSE)</f>
        <v>4717176.8099999996</v>
      </c>
      <c r="G22" s="20">
        <v>6543609.3399999999</v>
      </c>
      <c r="H22" s="20"/>
      <c r="I22" s="20"/>
      <c r="J22" s="20"/>
      <c r="K22" s="20"/>
      <c r="L22" s="20"/>
      <c r="M22" s="20"/>
      <c r="N22" s="20"/>
      <c r="O22" s="20"/>
      <c r="P22" s="20"/>
      <c r="Q22" s="21">
        <f t="shared" si="0"/>
        <v>32800252</v>
      </c>
    </row>
    <row r="23" spans="2:17" x14ac:dyDescent="0.25">
      <c r="B23" s="18" t="s">
        <v>33</v>
      </c>
      <c r="C23" s="19">
        <v>87010000</v>
      </c>
      <c r="D23" s="22">
        <v>-18500000</v>
      </c>
      <c r="E23" s="20">
        <v>3780712.55</v>
      </c>
      <c r="F23" s="20">
        <f>+VLOOKUP(B23,[1]RefCCPCuenta!$B$8:$E$43,4,FALSE)</f>
        <v>4085413.88</v>
      </c>
      <c r="G23" s="20">
        <v>6825747.8099999996</v>
      </c>
      <c r="H23" s="20"/>
      <c r="I23" s="20"/>
      <c r="J23" s="20"/>
      <c r="K23" s="20"/>
      <c r="L23" s="20"/>
      <c r="M23" s="20"/>
      <c r="N23" s="20"/>
      <c r="O23" s="20"/>
      <c r="P23" s="20"/>
      <c r="Q23" s="21">
        <f t="shared" si="0"/>
        <v>14691874.239999998</v>
      </c>
    </row>
    <row r="24" spans="2:17" x14ac:dyDescent="0.25">
      <c r="B24" s="18" t="s">
        <v>34</v>
      </c>
      <c r="C24" s="19">
        <v>30100000</v>
      </c>
      <c r="D24" s="19">
        <v>3500000</v>
      </c>
      <c r="E24" s="20">
        <v>2223381.2599999998</v>
      </c>
      <c r="F24" s="20">
        <f>+VLOOKUP(B24,[1]RefCCPCuenta!$B$8:$E$43,4,FALSE)</f>
        <v>2163021.5699999998</v>
      </c>
      <c r="G24" s="20">
        <v>4019472.27</v>
      </c>
      <c r="H24" s="20"/>
      <c r="I24" s="20"/>
      <c r="J24" s="20"/>
      <c r="K24" s="20"/>
      <c r="L24" s="20"/>
      <c r="M24" s="20"/>
      <c r="N24" s="20"/>
      <c r="O24" s="20"/>
      <c r="P24" s="20"/>
      <c r="Q24" s="21">
        <f t="shared" si="0"/>
        <v>8405875.0999999996</v>
      </c>
    </row>
    <row r="25" spans="2:17" x14ac:dyDescent="0.25">
      <c r="B25" s="18" t="s">
        <v>35</v>
      </c>
      <c r="C25" s="19">
        <v>223088330</v>
      </c>
      <c r="D25" s="19">
        <v>40715657</v>
      </c>
      <c r="E25" s="20">
        <v>51874612.369999997</v>
      </c>
      <c r="F25" s="20">
        <v>4154944.83</v>
      </c>
      <c r="G25" s="20">
        <v>8126511.75</v>
      </c>
      <c r="H25" s="20"/>
      <c r="I25" s="20"/>
      <c r="J25" s="20"/>
      <c r="K25" s="20"/>
      <c r="L25" s="20"/>
      <c r="M25" s="20"/>
      <c r="N25" s="20"/>
      <c r="O25" s="20"/>
      <c r="P25" s="20"/>
      <c r="Q25" s="21">
        <f t="shared" si="0"/>
        <v>64156068.949999996</v>
      </c>
    </row>
    <row r="26" spans="2:17" x14ac:dyDescent="0.25">
      <c r="B26" s="18" t="s">
        <v>36</v>
      </c>
      <c r="C26" s="19">
        <v>49000000</v>
      </c>
      <c r="D26" s="19">
        <v>0</v>
      </c>
      <c r="E26" s="20">
        <v>2305804.96</v>
      </c>
      <c r="F26" s="20">
        <f>+VLOOKUP(B26,[1]RefCCPCuenta!$B$8:$E$43,4,FALSE)</f>
        <v>3859023.47</v>
      </c>
      <c r="G26" s="20">
        <v>2890290.01</v>
      </c>
      <c r="H26" s="20"/>
      <c r="I26" s="20"/>
      <c r="J26" s="20"/>
      <c r="K26" s="20"/>
      <c r="L26" s="20"/>
      <c r="M26" s="20"/>
      <c r="N26" s="20"/>
      <c r="O26" s="20"/>
      <c r="P26" s="20"/>
      <c r="Q26" s="21">
        <f t="shared" si="0"/>
        <v>9055118.4399999995</v>
      </c>
    </row>
    <row r="27" spans="2:17" x14ac:dyDescent="0.25">
      <c r="B27" s="13" t="s">
        <v>37</v>
      </c>
      <c r="C27" s="14">
        <v>559237473</v>
      </c>
      <c r="D27" s="23">
        <f>+SUM(D28:D36)</f>
        <v>-98000000</v>
      </c>
      <c r="E27" s="15">
        <f>+SUM(E28:E36)</f>
        <v>47148828.850000001</v>
      </c>
      <c r="F27" s="15">
        <f>+SUM(F28:F36)</f>
        <v>24869306.610000003</v>
      </c>
      <c r="G27" s="15">
        <f t="shared" ref="G27:P27" si="1">+SUM(G28:G36)</f>
        <v>13506246.23</v>
      </c>
      <c r="H27" s="15">
        <f t="shared" si="1"/>
        <v>0</v>
      </c>
      <c r="I27" s="15">
        <f t="shared" si="1"/>
        <v>0</v>
      </c>
      <c r="J27" s="15">
        <f t="shared" si="1"/>
        <v>0</v>
      </c>
      <c r="K27" s="15">
        <f t="shared" si="1"/>
        <v>0</v>
      </c>
      <c r="L27" s="15">
        <f t="shared" si="1"/>
        <v>0</v>
      </c>
      <c r="M27" s="15">
        <f t="shared" si="1"/>
        <v>0</v>
      </c>
      <c r="N27" s="15">
        <f t="shared" si="1"/>
        <v>0</v>
      </c>
      <c r="O27" s="15">
        <f t="shared" si="1"/>
        <v>0</v>
      </c>
      <c r="P27" s="15">
        <f t="shared" si="1"/>
        <v>0</v>
      </c>
      <c r="Q27" s="16">
        <f t="shared" si="0"/>
        <v>85524381.690000013</v>
      </c>
    </row>
    <row r="28" spans="2:17" x14ac:dyDescent="0.25">
      <c r="B28" s="18" t="s">
        <v>38</v>
      </c>
      <c r="C28" s="19">
        <v>135260000</v>
      </c>
      <c r="D28" s="22">
        <v>-8000000</v>
      </c>
      <c r="E28" s="20">
        <v>16232736.289999999</v>
      </c>
      <c r="F28" s="20">
        <v>17265358.100000001</v>
      </c>
      <c r="G28" s="20">
        <v>4005941.36</v>
      </c>
      <c r="H28" s="20"/>
      <c r="I28" s="20"/>
      <c r="J28" s="20"/>
      <c r="K28" s="20"/>
      <c r="L28" s="20"/>
      <c r="M28" s="20"/>
      <c r="N28" s="20"/>
      <c r="O28" s="20"/>
      <c r="P28" s="20"/>
      <c r="Q28" s="21">
        <f t="shared" si="0"/>
        <v>37504035.75</v>
      </c>
    </row>
    <row r="29" spans="2:17" x14ac:dyDescent="0.25">
      <c r="B29" s="18" t="s">
        <v>39</v>
      </c>
      <c r="C29" s="19">
        <v>4260000</v>
      </c>
      <c r="D29" s="19">
        <v>0</v>
      </c>
      <c r="E29" s="20">
        <v>0</v>
      </c>
      <c r="F29" s="20">
        <v>749966.7</v>
      </c>
      <c r="G29" s="20">
        <v>0</v>
      </c>
      <c r="H29" s="20"/>
      <c r="I29" s="20"/>
      <c r="J29" s="20"/>
      <c r="K29" s="20"/>
      <c r="L29" s="20"/>
      <c r="M29" s="20"/>
      <c r="N29" s="20"/>
      <c r="O29" s="20"/>
      <c r="P29" s="20"/>
      <c r="Q29" s="21">
        <f t="shared" si="0"/>
        <v>749966.7</v>
      </c>
    </row>
    <row r="30" spans="2:17" x14ac:dyDescent="0.25">
      <c r="B30" s="18" t="s">
        <v>40</v>
      </c>
      <c r="C30" s="19">
        <v>3100000</v>
      </c>
      <c r="D30" s="22">
        <v>-500000</v>
      </c>
      <c r="E30" s="19">
        <v>0</v>
      </c>
      <c r="F30" s="20">
        <v>0</v>
      </c>
      <c r="G30" s="20">
        <v>752243.22</v>
      </c>
      <c r="H30" s="20"/>
      <c r="I30" s="20"/>
      <c r="J30" s="20"/>
      <c r="K30" s="20"/>
      <c r="L30" s="20"/>
      <c r="M30" s="20"/>
      <c r="N30" s="20"/>
      <c r="O30" s="20"/>
      <c r="P30" s="20"/>
      <c r="Q30" s="21">
        <f t="shared" si="0"/>
        <v>752243.22</v>
      </c>
    </row>
    <row r="31" spans="2:17" x14ac:dyDescent="0.25">
      <c r="B31" s="18" t="s">
        <v>41</v>
      </c>
      <c r="C31" s="19">
        <v>201341</v>
      </c>
      <c r="D31" s="19">
        <v>0</v>
      </c>
      <c r="E31" s="19">
        <v>0</v>
      </c>
      <c r="F31" s="19">
        <v>0</v>
      </c>
      <c r="G31" s="20">
        <v>0</v>
      </c>
      <c r="H31" s="20"/>
      <c r="I31" s="20"/>
      <c r="J31" s="20"/>
      <c r="K31" s="20"/>
      <c r="L31" s="20"/>
      <c r="M31" s="20"/>
      <c r="N31" s="20"/>
      <c r="O31" s="20"/>
      <c r="P31" s="20"/>
      <c r="Q31" s="21">
        <f t="shared" si="0"/>
        <v>0</v>
      </c>
    </row>
    <row r="32" spans="2:17" x14ac:dyDescent="0.25">
      <c r="B32" s="18" t="s">
        <v>42</v>
      </c>
      <c r="C32" s="19">
        <v>1060000</v>
      </c>
      <c r="D32" s="19">
        <v>5000000</v>
      </c>
      <c r="E32" s="20">
        <v>0</v>
      </c>
      <c r="F32" s="20">
        <v>54752</v>
      </c>
      <c r="G32" s="20">
        <v>0</v>
      </c>
      <c r="H32" s="20"/>
      <c r="I32" s="20"/>
      <c r="J32" s="20"/>
      <c r="K32" s="20"/>
      <c r="L32" s="20"/>
      <c r="M32" s="20"/>
      <c r="N32" s="20"/>
      <c r="O32" s="20"/>
      <c r="P32" s="20"/>
      <c r="Q32" s="21">
        <f t="shared" si="0"/>
        <v>54752</v>
      </c>
    </row>
    <row r="33" spans="2:17" x14ac:dyDescent="0.25">
      <c r="B33" s="18" t="s">
        <v>43</v>
      </c>
      <c r="C33" s="19">
        <v>279710000</v>
      </c>
      <c r="D33" s="22">
        <v>-114400000</v>
      </c>
      <c r="E33" s="20">
        <v>28931558.239999998</v>
      </c>
      <c r="F33" s="20">
        <v>4705510.4400000004</v>
      </c>
      <c r="G33" s="20">
        <v>6885296.9000000004</v>
      </c>
      <c r="H33" s="20"/>
      <c r="I33" s="20"/>
      <c r="J33" s="20"/>
      <c r="K33" s="20"/>
      <c r="L33" s="20"/>
      <c r="M33" s="20"/>
      <c r="N33" s="20"/>
      <c r="O33" s="20"/>
      <c r="P33" s="20"/>
      <c r="Q33" s="21">
        <f t="shared" si="0"/>
        <v>40522365.579999998</v>
      </c>
    </row>
    <row r="34" spans="2:17" x14ac:dyDescent="0.25">
      <c r="B34" s="18" t="s">
        <v>44</v>
      </c>
      <c r="C34" s="19">
        <v>72230000</v>
      </c>
      <c r="D34" s="19">
        <v>12000000</v>
      </c>
      <c r="E34" s="20">
        <v>1763030.62</v>
      </c>
      <c r="F34" s="20">
        <v>1922302.93</v>
      </c>
      <c r="G34" s="20">
        <v>1732374.75</v>
      </c>
      <c r="H34" s="20"/>
      <c r="I34" s="20"/>
      <c r="J34" s="20"/>
      <c r="K34" s="20"/>
      <c r="L34" s="20"/>
      <c r="M34" s="20"/>
      <c r="N34" s="20"/>
      <c r="O34" s="20"/>
      <c r="P34" s="20"/>
      <c r="Q34" s="21">
        <f t="shared" si="0"/>
        <v>5417708.2999999998</v>
      </c>
    </row>
    <row r="35" spans="2:17" x14ac:dyDescent="0.25">
      <c r="B35" s="18" t="s">
        <v>45</v>
      </c>
      <c r="C35" s="19">
        <v>0</v>
      </c>
      <c r="D35" s="19">
        <v>0</v>
      </c>
      <c r="E35" s="19">
        <v>0</v>
      </c>
      <c r="F35" s="19">
        <v>0</v>
      </c>
      <c r="G35" s="20">
        <v>0</v>
      </c>
      <c r="H35" s="20"/>
      <c r="I35" s="20"/>
      <c r="J35" s="20"/>
      <c r="K35" s="20"/>
      <c r="L35" s="20"/>
      <c r="M35" s="20"/>
      <c r="N35" s="20"/>
      <c r="O35" s="20"/>
      <c r="P35" s="20"/>
      <c r="Q35" s="21">
        <f t="shared" si="0"/>
        <v>0</v>
      </c>
    </row>
    <row r="36" spans="2:17" x14ac:dyDescent="0.25">
      <c r="B36" s="18" t="s">
        <v>46</v>
      </c>
      <c r="C36" s="19">
        <v>63416132</v>
      </c>
      <c r="D36" s="19">
        <v>7900000</v>
      </c>
      <c r="E36" s="20">
        <v>221503.7</v>
      </c>
      <c r="F36" s="20">
        <v>171416.44</v>
      </c>
      <c r="G36" s="20">
        <v>130390</v>
      </c>
      <c r="H36" s="20"/>
      <c r="I36" s="20"/>
      <c r="J36" s="20"/>
      <c r="K36" s="20"/>
      <c r="L36" s="20"/>
      <c r="M36" s="20"/>
      <c r="N36" s="20"/>
      <c r="O36" s="20"/>
      <c r="P36" s="20"/>
      <c r="Q36" s="21">
        <f t="shared" si="0"/>
        <v>523310.14</v>
      </c>
    </row>
    <row r="37" spans="2:17" x14ac:dyDescent="0.25">
      <c r="B37" s="13" t="s">
        <v>47</v>
      </c>
      <c r="C37" s="14">
        <v>67063000</v>
      </c>
      <c r="D37" s="15">
        <f>+SUM(D38:D45)</f>
        <v>0</v>
      </c>
      <c r="E37" s="15">
        <f>+SUM(E38:E45)</f>
        <v>0</v>
      </c>
      <c r="F37" s="15">
        <f>+SUM(F38:F45)</f>
        <v>0</v>
      </c>
      <c r="G37" s="15">
        <f>+SUM(G38:G45)</f>
        <v>0</v>
      </c>
      <c r="H37" s="15"/>
      <c r="I37" s="15"/>
      <c r="J37" s="15"/>
      <c r="K37" s="15"/>
      <c r="L37" s="15"/>
      <c r="M37" s="15"/>
      <c r="N37" s="15"/>
      <c r="O37" s="15"/>
      <c r="P37" s="15"/>
      <c r="Q37" s="16">
        <f t="shared" si="0"/>
        <v>0</v>
      </c>
    </row>
    <row r="38" spans="2:17" x14ac:dyDescent="0.25">
      <c r="B38" s="18" t="s">
        <v>48</v>
      </c>
      <c r="C38" s="19">
        <v>61863000</v>
      </c>
      <c r="D38" s="19">
        <v>0</v>
      </c>
      <c r="E38" s="19">
        <v>0</v>
      </c>
      <c r="F38" s="19">
        <v>0</v>
      </c>
      <c r="G38" s="19">
        <v>0</v>
      </c>
      <c r="H38" s="20"/>
      <c r="I38" s="20"/>
      <c r="J38" s="20"/>
      <c r="K38" s="20"/>
      <c r="L38" s="20"/>
      <c r="M38" s="20"/>
      <c r="N38" s="20"/>
      <c r="O38" s="20"/>
      <c r="P38" s="20"/>
      <c r="Q38" s="21">
        <f t="shared" si="0"/>
        <v>0</v>
      </c>
    </row>
    <row r="39" spans="2:17" x14ac:dyDescent="0.25">
      <c r="B39" s="18" t="s">
        <v>49</v>
      </c>
      <c r="C39" s="19">
        <v>5100000</v>
      </c>
      <c r="D39" s="19">
        <v>0</v>
      </c>
      <c r="E39" s="19">
        <v>0</v>
      </c>
      <c r="F39" s="19">
        <v>0</v>
      </c>
      <c r="G39" s="19">
        <v>0</v>
      </c>
      <c r="H39" s="20"/>
      <c r="I39" s="20"/>
      <c r="J39" s="20"/>
      <c r="K39" s="20"/>
      <c r="L39" s="20"/>
      <c r="M39" s="20"/>
      <c r="N39" s="20"/>
      <c r="O39" s="20"/>
      <c r="P39" s="20"/>
      <c r="Q39" s="21">
        <f t="shared" si="0"/>
        <v>0</v>
      </c>
    </row>
    <row r="40" spans="2:17" x14ac:dyDescent="0.25">
      <c r="B40" s="18" t="s">
        <v>50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20"/>
      <c r="I40" s="20"/>
      <c r="J40" s="20"/>
      <c r="K40" s="20"/>
      <c r="L40" s="20"/>
      <c r="M40" s="20"/>
      <c r="N40" s="20"/>
      <c r="O40" s="20"/>
      <c r="P40" s="20"/>
      <c r="Q40" s="21">
        <f t="shared" si="0"/>
        <v>0</v>
      </c>
    </row>
    <row r="41" spans="2:17" x14ac:dyDescent="0.25">
      <c r="B41" s="18" t="s">
        <v>51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20"/>
      <c r="I41" s="20"/>
      <c r="J41" s="20"/>
      <c r="K41" s="20"/>
      <c r="L41" s="20"/>
      <c r="M41" s="20"/>
      <c r="N41" s="20"/>
      <c r="O41" s="20"/>
      <c r="P41" s="20"/>
      <c r="Q41" s="21">
        <f t="shared" si="0"/>
        <v>0</v>
      </c>
    </row>
    <row r="42" spans="2:17" x14ac:dyDescent="0.25">
      <c r="B42" s="18" t="s">
        <v>52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20"/>
      <c r="I42" s="20"/>
      <c r="J42" s="20"/>
      <c r="K42" s="20"/>
      <c r="L42" s="20"/>
      <c r="M42" s="20"/>
      <c r="N42" s="20"/>
      <c r="O42" s="20"/>
      <c r="P42" s="20"/>
      <c r="Q42" s="21">
        <f t="shared" si="0"/>
        <v>0</v>
      </c>
    </row>
    <row r="43" spans="2:17" x14ac:dyDescent="0.25">
      <c r="B43" s="18" t="s">
        <v>53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20"/>
      <c r="I43" s="20"/>
      <c r="J43" s="20"/>
      <c r="K43" s="20"/>
      <c r="L43" s="20"/>
      <c r="M43" s="20"/>
      <c r="N43" s="20"/>
      <c r="O43" s="20"/>
      <c r="P43" s="20"/>
      <c r="Q43" s="21">
        <f t="shared" si="0"/>
        <v>0</v>
      </c>
    </row>
    <row r="44" spans="2:17" x14ac:dyDescent="0.25">
      <c r="B44" s="18" t="s">
        <v>54</v>
      </c>
      <c r="C44" s="19">
        <v>100000</v>
      </c>
      <c r="D44" s="19">
        <v>0</v>
      </c>
      <c r="E44" s="19">
        <v>0</v>
      </c>
      <c r="F44" s="19">
        <v>0</v>
      </c>
      <c r="G44" s="19">
        <v>0</v>
      </c>
      <c r="H44" s="20"/>
      <c r="I44" s="20"/>
      <c r="J44" s="20"/>
      <c r="K44" s="20"/>
      <c r="L44" s="20"/>
      <c r="M44" s="20"/>
      <c r="N44" s="20"/>
      <c r="O44" s="20"/>
      <c r="P44" s="20"/>
      <c r="Q44" s="21">
        <f t="shared" si="0"/>
        <v>0</v>
      </c>
    </row>
    <row r="45" spans="2:17" x14ac:dyDescent="0.25">
      <c r="B45" s="18" t="s">
        <v>55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20"/>
      <c r="I45" s="20"/>
      <c r="J45" s="20"/>
      <c r="K45" s="20"/>
      <c r="L45" s="20"/>
      <c r="M45" s="20"/>
      <c r="N45" s="20"/>
      <c r="O45" s="20"/>
      <c r="P45" s="20"/>
      <c r="Q45" s="21">
        <f t="shared" si="0"/>
        <v>0</v>
      </c>
    </row>
    <row r="46" spans="2:17" x14ac:dyDescent="0.25">
      <c r="B46" s="13" t="s">
        <v>56</v>
      </c>
      <c r="C46" s="14">
        <v>891107444</v>
      </c>
      <c r="D46" s="15">
        <f>+SUM(D47:D53)</f>
        <v>-14649836</v>
      </c>
      <c r="E46" s="15">
        <f>+SUM(E47:E53)</f>
        <v>0</v>
      </c>
      <c r="F46" s="15">
        <f>+SUM(F47:F53)</f>
        <v>0</v>
      </c>
      <c r="G46" s="15">
        <f t="shared" ref="G46:P46" si="2">+SUM(G47:G53)</f>
        <v>0</v>
      </c>
      <c r="H46" s="15">
        <f t="shared" si="2"/>
        <v>0</v>
      </c>
      <c r="I46" s="15">
        <f t="shared" si="2"/>
        <v>0</v>
      </c>
      <c r="J46" s="15">
        <f t="shared" si="2"/>
        <v>0</v>
      </c>
      <c r="K46" s="15">
        <f t="shared" si="2"/>
        <v>0</v>
      </c>
      <c r="L46" s="15">
        <f t="shared" si="2"/>
        <v>0</v>
      </c>
      <c r="M46" s="15">
        <f t="shared" si="2"/>
        <v>0</v>
      </c>
      <c r="N46" s="15">
        <f t="shared" si="2"/>
        <v>0</v>
      </c>
      <c r="O46" s="15">
        <f t="shared" si="2"/>
        <v>0</v>
      </c>
      <c r="P46" s="15">
        <f t="shared" si="2"/>
        <v>0</v>
      </c>
      <c r="Q46" s="15">
        <f t="shared" si="0"/>
        <v>0</v>
      </c>
    </row>
    <row r="47" spans="2:17" x14ac:dyDescent="0.25">
      <c r="B47" s="18" t="s">
        <v>57</v>
      </c>
      <c r="C47" s="19">
        <v>10000</v>
      </c>
      <c r="D47" s="19"/>
      <c r="E47" s="19">
        <v>0</v>
      </c>
      <c r="F47" s="19">
        <v>0</v>
      </c>
      <c r="G47" s="19">
        <v>0</v>
      </c>
      <c r="H47" s="18"/>
      <c r="I47" s="19"/>
      <c r="J47" s="19"/>
      <c r="K47" s="18"/>
      <c r="L47" s="19"/>
      <c r="M47" s="19"/>
      <c r="N47" s="18"/>
      <c r="O47" s="19"/>
      <c r="P47" s="19"/>
      <c r="Q47" s="20">
        <f t="shared" si="0"/>
        <v>0</v>
      </c>
    </row>
    <row r="48" spans="2:17" x14ac:dyDescent="0.25">
      <c r="B48" s="18" t="s">
        <v>58</v>
      </c>
      <c r="C48" s="19">
        <v>0</v>
      </c>
      <c r="D48" s="19"/>
      <c r="E48" s="19">
        <v>0</v>
      </c>
      <c r="F48" s="19">
        <v>0</v>
      </c>
      <c r="G48" s="19">
        <v>0</v>
      </c>
      <c r="H48" s="18"/>
      <c r="I48" s="19"/>
      <c r="J48" s="19"/>
      <c r="K48" s="18"/>
      <c r="L48" s="19"/>
      <c r="M48" s="19"/>
      <c r="N48" s="18"/>
      <c r="O48" s="19"/>
      <c r="P48" s="19"/>
      <c r="Q48" s="20">
        <f t="shared" si="0"/>
        <v>0</v>
      </c>
    </row>
    <row r="49" spans="2:17" x14ac:dyDescent="0.25">
      <c r="B49" s="18" t="s">
        <v>59</v>
      </c>
      <c r="C49" s="19">
        <v>0</v>
      </c>
      <c r="D49" s="19"/>
      <c r="E49" s="19">
        <v>0</v>
      </c>
      <c r="F49" s="19">
        <v>0</v>
      </c>
      <c r="G49" s="19">
        <v>0</v>
      </c>
      <c r="H49" s="18"/>
      <c r="I49" s="19"/>
      <c r="J49" s="19"/>
      <c r="K49" s="18"/>
      <c r="L49" s="19"/>
      <c r="M49" s="19"/>
      <c r="N49" s="18"/>
      <c r="O49" s="19"/>
      <c r="P49" s="19"/>
      <c r="Q49" s="20">
        <f t="shared" si="0"/>
        <v>0</v>
      </c>
    </row>
    <row r="50" spans="2:17" x14ac:dyDescent="0.25">
      <c r="B50" s="18" t="s">
        <v>60</v>
      </c>
      <c r="C50" s="19">
        <v>891097444</v>
      </c>
      <c r="D50" s="22">
        <v>-14649836</v>
      </c>
      <c r="E50" s="19">
        <v>0</v>
      </c>
      <c r="F50" s="19">
        <v>0</v>
      </c>
      <c r="G50" s="19">
        <v>0</v>
      </c>
      <c r="H50" s="18"/>
      <c r="I50" s="19"/>
      <c r="J50" s="19"/>
      <c r="K50" s="18"/>
      <c r="L50" s="19"/>
      <c r="M50" s="19"/>
      <c r="N50" s="18"/>
      <c r="O50" s="19"/>
      <c r="P50" s="19"/>
      <c r="Q50" s="20">
        <f t="shared" si="0"/>
        <v>0</v>
      </c>
    </row>
    <row r="51" spans="2:17" x14ac:dyDescent="0.25">
      <c r="B51" s="18" t="s">
        <v>61</v>
      </c>
      <c r="C51" s="19">
        <v>0</v>
      </c>
      <c r="D51" s="19"/>
      <c r="E51" s="19">
        <v>0</v>
      </c>
      <c r="F51" s="19">
        <v>0</v>
      </c>
      <c r="G51" s="19">
        <v>0</v>
      </c>
      <c r="H51" s="18"/>
      <c r="I51" s="19"/>
      <c r="J51" s="19"/>
      <c r="K51" s="18"/>
      <c r="L51" s="19"/>
      <c r="M51" s="19"/>
      <c r="N51" s="18"/>
      <c r="O51" s="19"/>
      <c r="P51" s="19"/>
      <c r="Q51" s="20">
        <f t="shared" si="0"/>
        <v>0</v>
      </c>
    </row>
    <row r="52" spans="2:17" x14ac:dyDescent="0.25">
      <c r="B52" s="18" t="s">
        <v>62</v>
      </c>
      <c r="C52" s="19">
        <v>0</v>
      </c>
      <c r="D52" s="19"/>
      <c r="E52" s="19">
        <v>0</v>
      </c>
      <c r="F52" s="19">
        <v>0</v>
      </c>
      <c r="G52" s="19">
        <v>0</v>
      </c>
      <c r="H52" s="18"/>
      <c r="I52" s="19"/>
      <c r="J52" s="19"/>
      <c r="K52" s="18"/>
      <c r="L52" s="19"/>
      <c r="M52" s="19"/>
      <c r="N52" s="18"/>
      <c r="O52" s="19"/>
      <c r="P52" s="19"/>
      <c r="Q52" s="20">
        <f t="shared" si="0"/>
        <v>0</v>
      </c>
    </row>
    <row r="53" spans="2:17" x14ac:dyDescent="0.25">
      <c r="B53" s="18" t="s">
        <v>63</v>
      </c>
      <c r="C53" s="19">
        <v>0</v>
      </c>
      <c r="D53" s="19"/>
      <c r="E53" s="19">
        <v>0</v>
      </c>
      <c r="F53" s="19">
        <v>0</v>
      </c>
      <c r="G53" s="19">
        <v>0</v>
      </c>
      <c r="H53" s="18"/>
      <c r="I53" s="19"/>
      <c r="J53" s="19"/>
      <c r="K53" s="18"/>
      <c r="L53" s="19"/>
      <c r="M53" s="19"/>
      <c r="N53" s="18"/>
      <c r="O53" s="19"/>
      <c r="P53" s="19"/>
      <c r="Q53" s="20">
        <f t="shared" si="0"/>
        <v>0</v>
      </c>
    </row>
    <row r="54" spans="2:17" x14ac:dyDescent="0.25">
      <c r="B54" s="13" t="s">
        <v>64</v>
      </c>
      <c r="C54" s="14">
        <v>1806102261</v>
      </c>
      <c r="D54" s="15">
        <f>+SUM(D55:D63)</f>
        <v>1543125928.54</v>
      </c>
      <c r="E54" s="15">
        <f>+SUM(E55:E63)</f>
        <v>96013150.329999998</v>
      </c>
      <c r="F54" s="15">
        <f>+SUM(F55:F63)</f>
        <v>417858077.27999997</v>
      </c>
      <c r="G54" s="15">
        <f>+SUM(G55:G63)</f>
        <v>130926851.33</v>
      </c>
      <c r="H54" s="13"/>
      <c r="I54" s="14"/>
      <c r="J54" s="14"/>
      <c r="K54" s="13"/>
      <c r="L54" s="14"/>
      <c r="M54" s="14"/>
      <c r="N54" s="13"/>
      <c r="O54" s="14"/>
      <c r="P54" s="14"/>
      <c r="Q54" s="15">
        <f t="shared" si="0"/>
        <v>644798078.93999994</v>
      </c>
    </row>
    <row r="55" spans="2:17" x14ac:dyDescent="0.25">
      <c r="B55" s="18" t="s">
        <v>65</v>
      </c>
      <c r="C55" s="19">
        <v>530138974</v>
      </c>
      <c r="D55" s="19">
        <v>870342</v>
      </c>
      <c r="E55" s="20">
        <v>5989946.29</v>
      </c>
      <c r="F55" s="20">
        <v>45647601.030000001</v>
      </c>
      <c r="G55" s="20">
        <v>3457055.48</v>
      </c>
      <c r="H55" s="18"/>
      <c r="I55" s="19"/>
      <c r="J55" s="19"/>
      <c r="K55" s="18"/>
      <c r="L55" s="19"/>
      <c r="M55" s="19"/>
      <c r="N55" s="18"/>
      <c r="O55" s="19"/>
      <c r="P55" s="19"/>
      <c r="Q55" s="20">
        <f t="shared" si="0"/>
        <v>55094602.799999997</v>
      </c>
    </row>
    <row r="56" spans="2:17" x14ac:dyDescent="0.25">
      <c r="B56" s="18" t="s">
        <v>66</v>
      </c>
      <c r="C56" s="19">
        <v>5318259</v>
      </c>
      <c r="D56" s="19">
        <v>0</v>
      </c>
      <c r="E56" s="20">
        <v>0</v>
      </c>
      <c r="F56" s="20">
        <v>0</v>
      </c>
      <c r="G56" s="20">
        <v>0</v>
      </c>
      <c r="H56" s="18"/>
      <c r="I56" s="19"/>
      <c r="J56" s="19"/>
      <c r="K56" s="18"/>
      <c r="L56" s="19"/>
      <c r="M56" s="19"/>
      <c r="N56" s="18"/>
      <c r="O56" s="19"/>
      <c r="P56" s="19"/>
      <c r="Q56" s="20">
        <f t="shared" si="0"/>
        <v>0</v>
      </c>
    </row>
    <row r="57" spans="2:17" x14ac:dyDescent="0.25">
      <c r="B57" s="18" t="s">
        <v>67</v>
      </c>
      <c r="C57" s="19">
        <v>1091092391</v>
      </c>
      <c r="D57" s="19">
        <v>1345973627.54</v>
      </c>
      <c r="E57" s="20">
        <v>79221589.439999998</v>
      </c>
      <c r="F57" s="20">
        <v>367210476.25</v>
      </c>
      <c r="G57" s="20">
        <v>45794435.850000001</v>
      </c>
      <c r="H57" s="18"/>
      <c r="I57" s="19"/>
      <c r="J57" s="19"/>
      <c r="K57" s="18"/>
      <c r="L57" s="19"/>
      <c r="M57" s="19"/>
      <c r="N57" s="18"/>
      <c r="O57" s="19"/>
      <c r="P57" s="19"/>
      <c r="Q57" s="20">
        <f t="shared" si="0"/>
        <v>492226501.54000002</v>
      </c>
    </row>
    <row r="58" spans="2:17" x14ac:dyDescent="0.25">
      <c r="B58" s="18" t="s">
        <v>68</v>
      </c>
      <c r="C58" s="19">
        <v>730000</v>
      </c>
      <c r="D58" s="19">
        <v>104000000</v>
      </c>
      <c r="E58" s="20">
        <v>35164</v>
      </c>
      <c r="F58" s="20">
        <v>0</v>
      </c>
      <c r="G58" s="20">
        <v>81616860</v>
      </c>
      <c r="H58" s="18"/>
      <c r="I58" s="19"/>
      <c r="J58" s="19"/>
      <c r="K58" s="18"/>
      <c r="L58" s="19"/>
      <c r="M58" s="19"/>
      <c r="N58" s="18"/>
      <c r="O58" s="19"/>
      <c r="P58" s="19"/>
      <c r="Q58" s="20">
        <f t="shared" si="0"/>
        <v>81652024</v>
      </c>
    </row>
    <row r="59" spans="2:17" x14ac:dyDescent="0.25">
      <c r="B59" s="18" t="s">
        <v>69</v>
      </c>
      <c r="C59" s="19">
        <v>66822637</v>
      </c>
      <c r="D59" s="19">
        <v>95057480</v>
      </c>
      <c r="E59" s="19">
        <v>0</v>
      </c>
      <c r="F59" s="20">
        <v>5000000</v>
      </c>
      <c r="G59" s="20">
        <v>0</v>
      </c>
      <c r="H59" s="18"/>
      <c r="I59" s="19"/>
      <c r="J59" s="19"/>
      <c r="K59" s="18"/>
      <c r="L59" s="19"/>
      <c r="M59" s="19"/>
      <c r="N59" s="18"/>
      <c r="O59" s="19"/>
      <c r="P59" s="19"/>
      <c r="Q59" s="20">
        <f t="shared" si="0"/>
        <v>5000000</v>
      </c>
    </row>
    <row r="60" spans="2:17" x14ac:dyDescent="0.25">
      <c r="B60" s="18" t="s">
        <v>70</v>
      </c>
      <c r="C60" s="19">
        <v>2000000</v>
      </c>
      <c r="D60" s="19">
        <v>11266451</v>
      </c>
      <c r="E60" s="20">
        <v>10766450.6</v>
      </c>
      <c r="F60" s="20">
        <v>0</v>
      </c>
      <c r="G60" s="20">
        <v>0</v>
      </c>
      <c r="H60" s="18"/>
      <c r="I60" s="19"/>
      <c r="J60" s="19"/>
      <c r="K60" s="18"/>
      <c r="L60" s="19"/>
      <c r="M60" s="19"/>
      <c r="N60" s="18"/>
      <c r="O60" s="19"/>
      <c r="P60" s="19"/>
      <c r="Q60" s="20">
        <f t="shared" si="0"/>
        <v>10766450.6</v>
      </c>
    </row>
    <row r="61" spans="2:17" x14ac:dyDescent="0.25">
      <c r="B61" s="18" t="s">
        <v>71</v>
      </c>
      <c r="C61" s="19">
        <v>0</v>
      </c>
      <c r="D61" s="19">
        <v>0</v>
      </c>
      <c r="E61" s="19">
        <v>0</v>
      </c>
      <c r="F61" s="19">
        <v>0</v>
      </c>
      <c r="G61" s="20">
        <v>0</v>
      </c>
      <c r="H61" s="18"/>
      <c r="I61" s="19"/>
      <c r="J61" s="19"/>
      <c r="K61" s="18"/>
      <c r="L61" s="19"/>
      <c r="M61" s="19"/>
      <c r="N61" s="18"/>
      <c r="O61" s="19"/>
      <c r="P61" s="19"/>
      <c r="Q61" s="20">
        <f t="shared" si="0"/>
        <v>0</v>
      </c>
    </row>
    <row r="62" spans="2:17" x14ac:dyDescent="0.25">
      <c r="B62" s="18" t="s">
        <v>72</v>
      </c>
      <c r="C62" s="19">
        <v>30000000</v>
      </c>
      <c r="D62" s="22">
        <v>-27100000</v>
      </c>
      <c r="E62" s="20">
        <v>0</v>
      </c>
      <c r="F62" s="20">
        <v>0</v>
      </c>
      <c r="G62" s="20">
        <v>58500</v>
      </c>
      <c r="H62" s="18"/>
      <c r="I62" s="19"/>
      <c r="J62" s="19"/>
      <c r="K62" s="18"/>
      <c r="L62" s="19"/>
      <c r="M62" s="19"/>
      <c r="N62" s="18"/>
      <c r="O62" s="19"/>
      <c r="P62" s="19"/>
      <c r="Q62" s="20">
        <f t="shared" si="0"/>
        <v>58500</v>
      </c>
    </row>
    <row r="63" spans="2:17" x14ac:dyDescent="0.25">
      <c r="B63" s="18" t="s">
        <v>73</v>
      </c>
      <c r="C63" s="19">
        <v>80000000</v>
      </c>
      <c r="D63" s="19">
        <v>13058028</v>
      </c>
      <c r="E63" s="19">
        <v>0</v>
      </c>
      <c r="F63" s="20">
        <v>0</v>
      </c>
      <c r="G63" s="20">
        <v>0</v>
      </c>
      <c r="H63" s="18"/>
      <c r="I63" s="19"/>
      <c r="J63" s="19"/>
      <c r="K63" s="18"/>
      <c r="L63" s="19"/>
      <c r="M63" s="19"/>
      <c r="N63" s="18"/>
      <c r="O63" s="19"/>
      <c r="P63" s="19"/>
      <c r="Q63" s="20">
        <f t="shared" si="0"/>
        <v>0</v>
      </c>
    </row>
    <row r="64" spans="2:17" x14ac:dyDescent="0.25">
      <c r="B64" s="13" t="s">
        <v>74</v>
      </c>
      <c r="C64" s="14">
        <v>11125013810</v>
      </c>
      <c r="D64" s="23">
        <f>+SUM(D65:D68)</f>
        <v>-3511911175.9000001</v>
      </c>
      <c r="E64" s="15">
        <f>+SUM(E65:E68)</f>
        <v>219386435.25</v>
      </c>
      <c r="F64" s="15">
        <f>+SUM(F65:F68)</f>
        <v>406752098.08999997</v>
      </c>
      <c r="G64" s="15">
        <f>+SUM(G65:G68)</f>
        <v>749003531.53999996</v>
      </c>
      <c r="H64" s="13"/>
      <c r="I64" s="14"/>
      <c r="J64" s="14"/>
      <c r="K64" s="13"/>
      <c r="L64" s="14"/>
      <c r="M64" s="14"/>
      <c r="N64" s="13"/>
      <c r="O64" s="14"/>
      <c r="P64" s="14"/>
      <c r="Q64" s="15">
        <f t="shared" si="0"/>
        <v>1375142064.8799999</v>
      </c>
    </row>
    <row r="65" spans="2:17" x14ac:dyDescent="0.25">
      <c r="B65" s="18" t="s">
        <v>75</v>
      </c>
      <c r="C65" s="19">
        <v>9390660798</v>
      </c>
      <c r="D65" s="22">
        <v>-2758789297.9000001</v>
      </c>
      <c r="E65" s="20">
        <v>205686161.65000001</v>
      </c>
      <c r="F65" s="20">
        <v>406752098.08999997</v>
      </c>
      <c r="G65" s="20">
        <v>407560629.94</v>
      </c>
      <c r="H65" s="18"/>
      <c r="I65" s="19"/>
      <c r="J65" s="19"/>
      <c r="K65" s="18"/>
      <c r="L65" s="19"/>
      <c r="M65" s="19"/>
      <c r="N65" s="18"/>
      <c r="O65" s="19"/>
      <c r="P65" s="19"/>
      <c r="Q65" s="20">
        <f t="shared" si="0"/>
        <v>1019998889.6800001</v>
      </c>
    </row>
    <row r="66" spans="2:17" x14ac:dyDescent="0.25">
      <c r="B66" s="18" t="s">
        <v>76</v>
      </c>
      <c r="C66" s="19">
        <v>1734353012</v>
      </c>
      <c r="D66" s="22">
        <v>-753121878</v>
      </c>
      <c r="E66" s="20">
        <v>13700273.6</v>
      </c>
      <c r="F66" s="20">
        <f>+VLOOKUP(B66,[1]RefCCPCuenta!$B$8:$E$43,4,FALSE)</f>
        <v>0</v>
      </c>
      <c r="G66" s="20">
        <v>341442901.60000002</v>
      </c>
      <c r="H66" s="18"/>
      <c r="I66" s="19"/>
      <c r="J66" s="19"/>
      <c r="K66" s="18"/>
      <c r="L66" s="19"/>
      <c r="M66" s="19"/>
      <c r="N66" s="18"/>
      <c r="O66" s="19"/>
      <c r="P66" s="19"/>
      <c r="Q66" s="20">
        <f t="shared" si="0"/>
        <v>355143175.20000005</v>
      </c>
    </row>
    <row r="67" spans="2:17" x14ac:dyDescent="0.25">
      <c r="B67" s="18" t="s">
        <v>77</v>
      </c>
      <c r="C67" s="19">
        <v>0</v>
      </c>
      <c r="D67" s="19">
        <v>0</v>
      </c>
      <c r="E67" s="19">
        <v>0</v>
      </c>
      <c r="F67" s="19">
        <v>0</v>
      </c>
      <c r="G67" s="20">
        <v>0</v>
      </c>
      <c r="H67" s="18"/>
      <c r="I67" s="19"/>
      <c r="J67" s="19"/>
      <c r="K67" s="18"/>
      <c r="L67" s="19"/>
      <c r="M67" s="19"/>
      <c r="N67" s="18"/>
      <c r="O67" s="19"/>
      <c r="P67" s="19"/>
      <c r="Q67" s="20">
        <f t="shared" si="0"/>
        <v>0</v>
      </c>
    </row>
    <row r="68" spans="2:17" x14ac:dyDescent="0.25">
      <c r="B68" s="18" t="s">
        <v>78</v>
      </c>
      <c r="C68" s="19">
        <v>0</v>
      </c>
      <c r="D68" s="19">
        <v>0</v>
      </c>
      <c r="E68" s="19">
        <v>0</v>
      </c>
      <c r="F68" s="19">
        <v>0</v>
      </c>
      <c r="G68" s="20">
        <v>0</v>
      </c>
      <c r="H68" s="18"/>
      <c r="I68" s="19"/>
      <c r="J68" s="19"/>
      <c r="K68" s="18"/>
      <c r="L68" s="19"/>
      <c r="M68" s="19"/>
      <c r="N68" s="18"/>
      <c r="O68" s="19"/>
      <c r="P68" s="19"/>
      <c r="Q68" s="20">
        <f t="shared" si="0"/>
        <v>0</v>
      </c>
    </row>
    <row r="69" spans="2:17" x14ac:dyDescent="0.25">
      <c r="B69" s="13" t="s">
        <v>79</v>
      </c>
      <c r="C69" s="14">
        <v>0</v>
      </c>
      <c r="D69" s="14"/>
      <c r="E69" s="15">
        <f>+SUM(E70:E74)</f>
        <v>0</v>
      </c>
      <c r="F69" s="15">
        <f>+SUM(F70:F74)</f>
        <v>0</v>
      </c>
      <c r="G69" s="15">
        <f>+SUM(G70:G74)</f>
        <v>0</v>
      </c>
      <c r="H69" s="13"/>
      <c r="I69" s="14"/>
      <c r="J69" s="14"/>
      <c r="K69" s="13"/>
      <c r="L69" s="14"/>
      <c r="M69" s="14"/>
      <c r="N69" s="13"/>
      <c r="O69" s="14"/>
      <c r="P69" s="14"/>
      <c r="Q69" s="15">
        <f t="shared" si="0"/>
        <v>0</v>
      </c>
    </row>
    <row r="70" spans="2:17" x14ac:dyDescent="0.25">
      <c r="B70" s="18" t="s">
        <v>80</v>
      </c>
      <c r="C70" s="19">
        <v>0</v>
      </c>
      <c r="D70" s="19">
        <v>0</v>
      </c>
      <c r="E70" s="19">
        <v>0</v>
      </c>
      <c r="F70" s="19">
        <v>0</v>
      </c>
      <c r="G70" s="20">
        <v>0</v>
      </c>
      <c r="H70" s="18"/>
      <c r="I70" s="19"/>
      <c r="J70" s="19"/>
      <c r="K70" s="18"/>
      <c r="L70" s="19"/>
      <c r="M70" s="19"/>
      <c r="N70" s="18"/>
      <c r="O70" s="19"/>
      <c r="P70" s="19"/>
      <c r="Q70" s="20">
        <f t="shared" si="0"/>
        <v>0</v>
      </c>
    </row>
    <row r="71" spans="2:17" x14ac:dyDescent="0.25">
      <c r="B71" s="18" t="s">
        <v>81</v>
      </c>
      <c r="C71" s="19">
        <v>0</v>
      </c>
      <c r="D71" s="19">
        <v>0</v>
      </c>
      <c r="E71" s="19">
        <v>0</v>
      </c>
      <c r="F71" s="19">
        <v>0</v>
      </c>
      <c r="G71" s="20">
        <v>0</v>
      </c>
      <c r="H71" s="18"/>
      <c r="I71" s="19"/>
      <c r="J71" s="19"/>
      <c r="K71" s="18"/>
      <c r="L71" s="19"/>
      <c r="M71" s="19"/>
      <c r="N71" s="18"/>
      <c r="O71" s="19"/>
      <c r="P71" s="19"/>
      <c r="Q71" s="20">
        <f t="shared" si="0"/>
        <v>0</v>
      </c>
    </row>
    <row r="72" spans="2:17" x14ac:dyDescent="0.25">
      <c r="B72" s="18" t="s">
        <v>82</v>
      </c>
      <c r="C72" s="19">
        <v>0</v>
      </c>
      <c r="D72" s="19">
        <v>0</v>
      </c>
      <c r="E72" s="19">
        <v>0</v>
      </c>
      <c r="F72" s="19">
        <v>0</v>
      </c>
      <c r="G72" s="20">
        <v>0</v>
      </c>
      <c r="H72" s="18"/>
      <c r="I72" s="19"/>
      <c r="J72" s="19"/>
      <c r="K72" s="18"/>
      <c r="L72" s="19"/>
      <c r="M72" s="19"/>
      <c r="N72" s="18"/>
      <c r="O72" s="19"/>
      <c r="P72" s="19"/>
      <c r="Q72" s="20">
        <f t="shared" si="0"/>
        <v>0</v>
      </c>
    </row>
    <row r="73" spans="2:17" x14ac:dyDescent="0.25">
      <c r="B73" s="18" t="s">
        <v>83</v>
      </c>
      <c r="C73" s="19">
        <v>0</v>
      </c>
      <c r="D73" s="19">
        <v>0</v>
      </c>
      <c r="E73" s="19">
        <v>0</v>
      </c>
      <c r="F73" s="19">
        <v>0</v>
      </c>
      <c r="G73" s="20">
        <v>0</v>
      </c>
      <c r="H73" s="18"/>
      <c r="I73" s="19"/>
      <c r="J73" s="19"/>
      <c r="K73" s="18"/>
      <c r="L73" s="19"/>
      <c r="M73" s="19"/>
      <c r="N73" s="18"/>
      <c r="O73" s="19"/>
      <c r="P73" s="19"/>
      <c r="Q73" s="20">
        <f t="shared" si="0"/>
        <v>0</v>
      </c>
    </row>
    <row r="74" spans="2:17" x14ac:dyDescent="0.25">
      <c r="B74" s="18" t="s">
        <v>84</v>
      </c>
      <c r="C74" s="19">
        <v>0</v>
      </c>
      <c r="D74" s="19">
        <v>0</v>
      </c>
      <c r="E74" s="19">
        <v>0</v>
      </c>
      <c r="F74" s="19">
        <v>0</v>
      </c>
      <c r="G74" s="20">
        <v>0</v>
      </c>
      <c r="H74" s="18"/>
      <c r="I74" s="19"/>
      <c r="J74" s="19"/>
      <c r="K74" s="18"/>
      <c r="L74" s="19"/>
      <c r="M74" s="19"/>
      <c r="N74" s="18"/>
      <c r="O74" s="19"/>
      <c r="P74" s="19"/>
      <c r="Q74" s="20">
        <f t="shared" si="0"/>
        <v>0</v>
      </c>
    </row>
    <row r="75" spans="2:17" x14ac:dyDescent="0.25">
      <c r="B75" s="13" t="s">
        <v>85</v>
      </c>
      <c r="C75" s="14">
        <v>0</v>
      </c>
      <c r="D75" s="14">
        <v>0</v>
      </c>
      <c r="E75" s="15">
        <f>+SUM(E76:E80)</f>
        <v>0</v>
      </c>
      <c r="F75" s="15">
        <f>+SUM(F76:F80)</f>
        <v>0</v>
      </c>
      <c r="G75" s="15">
        <f>+SUM(G76:G80)</f>
        <v>0</v>
      </c>
      <c r="H75" s="13"/>
      <c r="I75" s="14"/>
      <c r="J75" s="14"/>
      <c r="K75" s="13"/>
      <c r="L75" s="14"/>
      <c r="M75" s="14"/>
      <c r="N75" s="13"/>
      <c r="O75" s="14"/>
      <c r="P75" s="14"/>
      <c r="Q75" s="15">
        <f t="shared" ref="Q75:Q89" si="3">+SUM(E75:P75)</f>
        <v>0</v>
      </c>
    </row>
    <row r="76" spans="2:17" x14ac:dyDescent="0.25">
      <c r="B76" s="18" t="s">
        <v>86</v>
      </c>
      <c r="C76" s="19">
        <v>0</v>
      </c>
      <c r="D76" s="19">
        <v>0</v>
      </c>
      <c r="E76" s="19">
        <v>0</v>
      </c>
      <c r="F76" s="19">
        <v>0</v>
      </c>
      <c r="G76" s="20">
        <v>0</v>
      </c>
      <c r="H76" s="18"/>
      <c r="I76" s="19"/>
      <c r="J76" s="19"/>
      <c r="K76" s="18"/>
      <c r="L76" s="19"/>
      <c r="M76" s="19"/>
      <c r="N76" s="18"/>
      <c r="O76" s="19"/>
      <c r="P76" s="19"/>
      <c r="Q76" s="20">
        <f>+SUM(E76:P76)</f>
        <v>0</v>
      </c>
    </row>
    <row r="77" spans="2:17" x14ac:dyDescent="0.25">
      <c r="B77" s="18" t="s">
        <v>87</v>
      </c>
      <c r="C77" s="19">
        <v>0</v>
      </c>
      <c r="D77" s="19">
        <v>0</v>
      </c>
      <c r="E77" s="19">
        <v>0</v>
      </c>
      <c r="F77" s="19">
        <v>0</v>
      </c>
      <c r="G77" s="20">
        <v>0</v>
      </c>
      <c r="H77" s="18"/>
      <c r="I77" s="19"/>
      <c r="J77" s="19"/>
      <c r="K77" s="18"/>
      <c r="L77" s="19"/>
      <c r="M77" s="19"/>
      <c r="N77" s="18"/>
      <c r="O77" s="19"/>
      <c r="P77" s="19"/>
      <c r="Q77" s="20">
        <f t="shared" si="3"/>
        <v>0</v>
      </c>
    </row>
    <row r="78" spans="2:17" x14ac:dyDescent="0.25">
      <c r="B78" s="18" t="s">
        <v>88</v>
      </c>
      <c r="C78" s="19">
        <v>0</v>
      </c>
      <c r="D78" s="19">
        <v>0</v>
      </c>
      <c r="E78" s="19">
        <v>0</v>
      </c>
      <c r="F78" s="19">
        <v>0</v>
      </c>
      <c r="G78" s="20">
        <v>0</v>
      </c>
      <c r="H78" s="18"/>
      <c r="I78" s="19"/>
      <c r="J78" s="19"/>
      <c r="K78" s="18"/>
      <c r="L78" s="19"/>
      <c r="M78" s="19"/>
      <c r="N78" s="18"/>
      <c r="O78" s="19"/>
      <c r="P78" s="19"/>
      <c r="Q78" s="20">
        <f t="shared" si="3"/>
        <v>0</v>
      </c>
    </row>
    <row r="79" spans="2:17" x14ac:dyDescent="0.25">
      <c r="B79" s="18" t="s">
        <v>89</v>
      </c>
      <c r="C79" s="19">
        <v>0</v>
      </c>
      <c r="D79" s="19">
        <v>0</v>
      </c>
      <c r="E79" s="19">
        <v>0</v>
      </c>
      <c r="F79" s="19">
        <v>0</v>
      </c>
      <c r="G79" s="20">
        <v>0</v>
      </c>
      <c r="H79" s="18"/>
      <c r="I79" s="19"/>
      <c r="J79" s="19"/>
      <c r="K79" s="18"/>
      <c r="L79" s="19"/>
      <c r="M79" s="19"/>
      <c r="N79" s="18"/>
      <c r="O79" s="19"/>
      <c r="P79" s="19"/>
      <c r="Q79" s="20">
        <f t="shared" si="3"/>
        <v>0</v>
      </c>
    </row>
    <row r="80" spans="2:17" x14ac:dyDescent="0.25">
      <c r="B80" s="18" t="s">
        <v>90</v>
      </c>
      <c r="C80" s="19">
        <v>0</v>
      </c>
      <c r="D80" s="19">
        <v>0</v>
      </c>
      <c r="E80" s="19">
        <v>0</v>
      </c>
      <c r="F80" s="19">
        <v>0</v>
      </c>
      <c r="G80" s="20">
        <v>0</v>
      </c>
      <c r="H80" s="18"/>
      <c r="I80" s="19"/>
      <c r="J80" s="19"/>
      <c r="K80" s="18"/>
      <c r="L80" s="19"/>
      <c r="M80" s="19"/>
      <c r="N80" s="18"/>
      <c r="O80" s="19"/>
      <c r="P80" s="19"/>
      <c r="Q80" s="20">
        <f t="shared" si="3"/>
        <v>0</v>
      </c>
    </row>
    <row r="81" spans="2:17" x14ac:dyDescent="0.25">
      <c r="B81" s="8" t="s">
        <v>91</v>
      </c>
      <c r="C81" s="9">
        <v>0</v>
      </c>
      <c r="D81" s="9">
        <v>0</v>
      </c>
      <c r="E81" s="11">
        <f>+E82+E85+E88</f>
        <v>0</v>
      </c>
      <c r="F81" s="11">
        <f t="shared" ref="F81:G81" si="4">+F82+F85+F88</f>
        <v>0</v>
      </c>
      <c r="G81" s="11">
        <f t="shared" si="4"/>
        <v>0</v>
      </c>
      <c r="H81" s="8"/>
      <c r="I81" s="9"/>
      <c r="J81" s="9"/>
      <c r="K81" s="8"/>
      <c r="L81" s="9"/>
      <c r="M81" s="9"/>
      <c r="N81" s="8"/>
      <c r="O81" s="9"/>
      <c r="P81" s="9"/>
      <c r="Q81" s="11">
        <f t="shared" si="3"/>
        <v>0</v>
      </c>
    </row>
    <row r="82" spans="2:17" x14ac:dyDescent="0.25">
      <c r="B82" s="13" t="s">
        <v>92</v>
      </c>
      <c r="C82" s="14">
        <v>0</v>
      </c>
      <c r="D82" s="14">
        <v>0</v>
      </c>
      <c r="E82" s="15">
        <f>+SUM(E83:E84)</f>
        <v>0</v>
      </c>
      <c r="F82" s="15">
        <f t="shared" ref="F82:G82" si="5">+SUM(F83:F84)</f>
        <v>0</v>
      </c>
      <c r="G82" s="15">
        <f t="shared" si="5"/>
        <v>0</v>
      </c>
      <c r="H82" s="13"/>
      <c r="I82" s="14"/>
      <c r="J82" s="14"/>
      <c r="K82" s="13"/>
      <c r="L82" s="14"/>
      <c r="M82" s="14"/>
      <c r="N82" s="13"/>
      <c r="O82" s="14"/>
      <c r="P82" s="14"/>
      <c r="Q82" s="15">
        <f t="shared" si="3"/>
        <v>0</v>
      </c>
    </row>
    <row r="83" spans="2:17" x14ac:dyDescent="0.25">
      <c r="B83" s="18" t="s">
        <v>93</v>
      </c>
      <c r="C83" s="19">
        <v>0</v>
      </c>
      <c r="D83" s="19">
        <v>0</v>
      </c>
      <c r="E83" s="19">
        <v>0</v>
      </c>
      <c r="F83" s="19">
        <v>0</v>
      </c>
      <c r="G83" s="20">
        <v>0</v>
      </c>
      <c r="H83" s="18"/>
      <c r="I83" s="19"/>
      <c r="J83" s="19"/>
      <c r="K83" s="18"/>
      <c r="L83" s="19"/>
      <c r="M83" s="19"/>
      <c r="N83" s="18"/>
      <c r="O83" s="19"/>
      <c r="P83" s="19"/>
      <c r="Q83" s="20">
        <f t="shared" si="3"/>
        <v>0</v>
      </c>
    </row>
    <row r="84" spans="2:17" x14ac:dyDescent="0.25">
      <c r="B84" s="18" t="s">
        <v>94</v>
      </c>
      <c r="C84" s="19">
        <v>0</v>
      </c>
      <c r="D84" s="19">
        <v>0</v>
      </c>
      <c r="E84" s="19">
        <v>0</v>
      </c>
      <c r="F84" s="19">
        <v>0</v>
      </c>
      <c r="G84" s="20">
        <v>0</v>
      </c>
      <c r="H84" s="18"/>
      <c r="I84" s="19"/>
      <c r="J84" s="19"/>
      <c r="K84" s="18"/>
      <c r="L84" s="19"/>
      <c r="M84" s="19"/>
      <c r="N84" s="18"/>
      <c r="O84" s="19"/>
      <c r="P84" s="19"/>
      <c r="Q84" s="20">
        <f t="shared" si="3"/>
        <v>0</v>
      </c>
    </row>
    <row r="85" spans="2:17" x14ac:dyDescent="0.25">
      <c r="B85" s="13" t="s">
        <v>95</v>
      </c>
      <c r="C85" s="14">
        <v>0</v>
      </c>
      <c r="D85" s="14">
        <v>0</v>
      </c>
      <c r="E85" s="15">
        <f>+SUM(E86:E87)</f>
        <v>0</v>
      </c>
      <c r="F85" s="15">
        <f t="shared" ref="F85:G85" si="6">+SUM(F86:F87)</f>
        <v>0</v>
      </c>
      <c r="G85" s="15">
        <f t="shared" si="6"/>
        <v>0</v>
      </c>
      <c r="H85" s="13"/>
      <c r="I85" s="14"/>
      <c r="J85" s="14"/>
      <c r="K85" s="13"/>
      <c r="L85" s="14"/>
      <c r="M85" s="14"/>
      <c r="N85" s="13"/>
      <c r="O85" s="14"/>
      <c r="P85" s="14"/>
      <c r="Q85" s="15">
        <f t="shared" si="3"/>
        <v>0</v>
      </c>
    </row>
    <row r="86" spans="2:17" x14ac:dyDescent="0.25">
      <c r="B86" s="18" t="s">
        <v>96</v>
      </c>
      <c r="C86" s="19">
        <v>0</v>
      </c>
      <c r="D86" s="19">
        <v>0</v>
      </c>
      <c r="E86" s="19">
        <v>0</v>
      </c>
      <c r="F86" s="19">
        <v>0</v>
      </c>
      <c r="G86" s="20">
        <v>0</v>
      </c>
      <c r="H86" s="18"/>
      <c r="I86" s="19"/>
      <c r="J86" s="19"/>
      <c r="K86" s="18"/>
      <c r="L86" s="19"/>
      <c r="M86" s="19"/>
      <c r="N86" s="18"/>
      <c r="O86" s="19"/>
      <c r="P86" s="19"/>
      <c r="Q86" s="20">
        <f t="shared" si="3"/>
        <v>0</v>
      </c>
    </row>
    <row r="87" spans="2:17" ht="15" customHeight="1" x14ac:dyDescent="0.25">
      <c r="B87" s="18" t="s">
        <v>97</v>
      </c>
      <c r="C87" s="19">
        <v>0</v>
      </c>
      <c r="D87" s="19">
        <v>0</v>
      </c>
      <c r="E87" s="19">
        <v>0</v>
      </c>
      <c r="F87" s="19">
        <v>0</v>
      </c>
      <c r="G87" s="20">
        <v>0</v>
      </c>
      <c r="H87" s="18"/>
      <c r="I87" s="19"/>
      <c r="J87" s="19"/>
      <c r="K87" s="18"/>
      <c r="L87" s="19"/>
      <c r="M87" s="19"/>
      <c r="N87" s="18"/>
      <c r="O87" s="19"/>
      <c r="P87" s="19"/>
      <c r="Q87" s="20">
        <f t="shared" si="3"/>
        <v>0</v>
      </c>
    </row>
    <row r="88" spans="2:17" x14ac:dyDescent="0.25">
      <c r="B88" s="13" t="s">
        <v>98</v>
      </c>
      <c r="C88" s="14">
        <v>0</v>
      </c>
      <c r="D88" s="14">
        <v>0</v>
      </c>
      <c r="E88" s="24">
        <f>+SUM(E89)</f>
        <v>0</v>
      </c>
      <c r="F88" s="24">
        <f t="shared" ref="F88:G88" si="7">+SUM(F89)</f>
        <v>0</v>
      </c>
      <c r="G88" s="24">
        <f t="shared" si="7"/>
        <v>0</v>
      </c>
      <c r="H88" s="13"/>
      <c r="I88" s="14"/>
      <c r="J88" s="14"/>
      <c r="K88" s="13"/>
      <c r="L88" s="14"/>
      <c r="M88" s="14"/>
      <c r="N88" s="13"/>
      <c r="O88" s="14"/>
      <c r="P88" s="14"/>
      <c r="Q88" s="15">
        <f t="shared" si="3"/>
        <v>0</v>
      </c>
    </row>
    <row r="89" spans="2:17" ht="15.75" thickBot="1" x14ac:dyDescent="0.3">
      <c r="B89" s="18" t="s">
        <v>99</v>
      </c>
      <c r="C89" s="19">
        <v>0</v>
      </c>
      <c r="D89" s="19">
        <v>0</v>
      </c>
      <c r="E89" s="19">
        <v>0</v>
      </c>
      <c r="F89" s="19">
        <v>0</v>
      </c>
      <c r="G89" s="20">
        <v>0</v>
      </c>
      <c r="H89" s="18"/>
      <c r="I89" s="19"/>
      <c r="J89" s="19"/>
      <c r="K89" s="18"/>
      <c r="L89" s="19"/>
      <c r="M89" s="19"/>
      <c r="N89" s="18"/>
      <c r="O89" s="19"/>
      <c r="P89" s="19"/>
      <c r="Q89" s="20">
        <f t="shared" si="3"/>
        <v>0</v>
      </c>
    </row>
    <row r="90" spans="2:17" ht="15.75" thickTop="1" x14ac:dyDescent="0.25">
      <c r="B90" s="25" t="s">
        <v>100</v>
      </c>
      <c r="C90" s="26">
        <f>+SUM(C11+C17+C27+C37+C46+C54+C64)</f>
        <v>17535521617</v>
      </c>
      <c r="D90" s="27">
        <f>+SUM(D11+D17+D27+D37+D46+D54+D64)</f>
        <v>-1905670217.6700001</v>
      </c>
      <c r="E90" s="28">
        <f t="shared" ref="E90:P90" si="8">+E10</f>
        <v>590359800.66999996</v>
      </c>
      <c r="F90" s="29">
        <f t="shared" si="8"/>
        <v>1029821870.95</v>
      </c>
      <c r="G90" s="29">
        <f t="shared" si="8"/>
        <v>1105856558.3699999</v>
      </c>
      <c r="H90" s="28">
        <f t="shared" si="8"/>
        <v>0</v>
      </c>
      <c r="I90" s="29">
        <f t="shared" si="8"/>
        <v>0</v>
      </c>
      <c r="J90" s="29">
        <f t="shared" si="8"/>
        <v>0</v>
      </c>
      <c r="K90" s="28">
        <f t="shared" si="8"/>
        <v>0</v>
      </c>
      <c r="L90" s="29">
        <f t="shared" si="8"/>
        <v>0</v>
      </c>
      <c r="M90" s="29">
        <f t="shared" si="8"/>
        <v>0</v>
      </c>
      <c r="N90" s="28">
        <f t="shared" si="8"/>
        <v>0</v>
      </c>
      <c r="O90" s="29">
        <f t="shared" si="8"/>
        <v>0</v>
      </c>
      <c r="P90" s="29">
        <f t="shared" si="8"/>
        <v>0</v>
      </c>
      <c r="Q90" s="28">
        <f t="shared" ref="Q90" si="9">SUM(E90:P90)</f>
        <v>2726038229.9899998</v>
      </c>
    </row>
    <row r="91" spans="2:17" ht="8.25" customHeight="1" x14ac:dyDescent="0.25"/>
    <row r="92" spans="2:17" ht="15.75" thickBot="1" x14ac:dyDescent="0.3">
      <c r="B92" s="30" t="s">
        <v>101</v>
      </c>
    </row>
    <row r="93" spans="2:17" ht="15.75" thickBot="1" x14ac:dyDescent="0.3">
      <c r="B93" s="31" t="s">
        <v>102</v>
      </c>
    </row>
    <row r="94" spans="2:17" ht="30.75" thickBot="1" x14ac:dyDescent="0.3">
      <c r="B94" s="32" t="s">
        <v>103</v>
      </c>
    </row>
    <row r="95" spans="2:17" x14ac:dyDescent="0.25">
      <c r="B95" s="33" t="s">
        <v>104</v>
      </c>
      <c r="D95" s="38"/>
    </row>
    <row r="96" spans="2:17" ht="15.75" thickBot="1" x14ac:dyDescent="0.3">
      <c r="B96" s="34"/>
    </row>
    <row r="97" spans="2:2" x14ac:dyDescent="0.25">
      <c r="B97" s="40" t="s">
        <v>105</v>
      </c>
    </row>
    <row r="98" spans="2:2" ht="6" customHeight="1" thickBot="1" x14ac:dyDescent="0.3">
      <c r="B98" s="39"/>
    </row>
    <row r="101" spans="2:2" ht="11.25" customHeight="1" x14ac:dyDescent="0.25"/>
  </sheetData>
  <mergeCells count="8">
    <mergeCell ref="B97:B98"/>
    <mergeCell ref="B95:B96"/>
    <mergeCell ref="B3:Q3"/>
    <mergeCell ref="B4:Q4"/>
    <mergeCell ref="B5:Q5"/>
    <mergeCell ref="B6:Q6"/>
    <mergeCell ref="B7:Q7"/>
    <mergeCell ref="B8:C8"/>
  </mergeCells>
  <printOptions horizontalCentered="1"/>
  <pageMargins left="0.70866141732283472" right="0.70866141732283472" top="0.35433070866141736" bottom="1.4566929133858268" header="0.31496062992125984" footer="0.31496062992125984"/>
  <pageSetup paperSize="5" scale="58" fitToHeight="0" orientation="landscape" r:id="rId1"/>
  <rowBreaks count="3" manualBreakCount="3">
    <brk id="45" max="16" man="1"/>
    <brk id="115" max="16" man="1"/>
    <brk id="11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Ejec. Presupu. marzo 2025</vt:lpstr>
      <vt:lpstr>'Ejec. Presupu. marzo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cp:lastPrinted>2025-04-03T19:59:03Z</cp:lastPrinted>
  <dcterms:created xsi:type="dcterms:W3CDTF">2025-04-03T17:51:05Z</dcterms:created>
  <dcterms:modified xsi:type="dcterms:W3CDTF">2025-04-03T20:00:37Z</dcterms:modified>
</cp:coreProperties>
</file>