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454A3779-E463-435F-98B5-00B9EA7CF612}" xr6:coauthVersionLast="47" xr6:coauthVersionMax="47" xr10:uidLastSave="{00000000-0000-0000-0000-000000000000}"/>
  <bookViews>
    <workbookView xWindow="-120" yWindow="-120" windowWidth="29040" windowHeight="15720" xr2:uid="{72856D3E-C66F-4F25-ACBE-A83B89430335}"/>
  </bookViews>
  <sheets>
    <sheet name="Ejec. Presup. Octubre. 2025" sheetId="2" r:id="rId1"/>
  </sheets>
  <externalReferences>
    <externalReference r:id="rId2"/>
    <externalReference r:id="rId3"/>
  </externalReferences>
  <definedNames>
    <definedName name="_xlnm.Print_Area" localSheetId="0">'Ejec. Presup. Octubre. 2025'!$A$1:$R$104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2" l="1"/>
  <c r="Q89" i="2"/>
  <c r="Q88" i="2"/>
  <c r="L88" i="2"/>
  <c r="K88" i="2"/>
  <c r="J88" i="2"/>
  <c r="I88" i="2"/>
  <c r="H88" i="2"/>
  <c r="G88" i="2"/>
  <c r="F88" i="2"/>
  <c r="E88" i="2"/>
  <c r="Q87" i="2"/>
  <c r="Q86" i="2"/>
  <c r="L85" i="2"/>
  <c r="K85" i="2"/>
  <c r="J85" i="2"/>
  <c r="I85" i="2"/>
  <c r="Q85" i="2" s="1"/>
  <c r="H85" i="2"/>
  <c r="H81" i="2" s="1"/>
  <c r="G85" i="2"/>
  <c r="G81" i="2" s="1"/>
  <c r="F85" i="2"/>
  <c r="E85" i="2"/>
  <c r="Q84" i="2"/>
  <c r="Q83" i="2"/>
  <c r="P82" i="2"/>
  <c r="O82" i="2"/>
  <c r="O81" i="2" s="1"/>
  <c r="N82" i="2"/>
  <c r="N81" i="2" s="1"/>
  <c r="M82" i="2"/>
  <c r="L82" i="2"/>
  <c r="L81" i="2" s="1"/>
  <c r="K82" i="2"/>
  <c r="K81" i="2" s="1"/>
  <c r="J82" i="2"/>
  <c r="J81" i="2" s="1"/>
  <c r="I82" i="2"/>
  <c r="H82" i="2"/>
  <c r="G82" i="2"/>
  <c r="F82" i="2"/>
  <c r="E82" i="2"/>
  <c r="Q82" i="2" s="1"/>
  <c r="P81" i="2"/>
  <c r="M81" i="2"/>
  <c r="F81" i="2"/>
  <c r="E81" i="2"/>
  <c r="Q80" i="2"/>
  <c r="Q79" i="2"/>
  <c r="Q78" i="2"/>
  <c r="Q77" i="2"/>
  <c r="Q76" i="2"/>
  <c r="Q75" i="2"/>
  <c r="Q74" i="2"/>
  <c r="Q73" i="2"/>
  <c r="Q72" i="2"/>
  <c r="Q71" i="2"/>
  <c r="Q70" i="2"/>
  <c r="P69" i="2"/>
  <c r="O69" i="2"/>
  <c r="N69" i="2"/>
  <c r="M69" i="2"/>
  <c r="L69" i="2"/>
  <c r="K69" i="2"/>
  <c r="J69" i="2"/>
  <c r="I69" i="2"/>
  <c r="H69" i="2"/>
  <c r="G69" i="2"/>
  <c r="F69" i="2"/>
  <c r="E69" i="2"/>
  <c r="Q69" i="2" s="1"/>
  <c r="Q68" i="2"/>
  <c r="Q67" i="2"/>
  <c r="F66" i="2"/>
  <c r="Q66" i="2" s="1"/>
  <c r="Q65" i="2"/>
  <c r="P64" i="2"/>
  <c r="O64" i="2"/>
  <c r="N64" i="2"/>
  <c r="M64" i="2"/>
  <c r="L64" i="2"/>
  <c r="K64" i="2"/>
  <c r="J64" i="2"/>
  <c r="I64" i="2"/>
  <c r="H64" i="2"/>
  <c r="G64" i="2"/>
  <c r="G10" i="2" s="1"/>
  <c r="G90" i="2" s="1"/>
  <c r="E64" i="2"/>
  <c r="D64" i="2"/>
  <c r="Q63" i="2"/>
  <c r="Q62" i="2"/>
  <c r="Q61" i="2"/>
  <c r="Q60" i="2"/>
  <c r="Q59" i="2"/>
  <c r="Q58" i="2"/>
  <c r="Q57" i="2"/>
  <c r="Q56" i="2"/>
  <c r="Q55" i="2"/>
  <c r="P54" i="2"/>
  <c r="O54" i="2"/>
  <c r="N54" i="2"/>
  <c r="M54" i="2"/>
  <c r="L54" i="2"/>
  <c r="K54" i="2"/>
  <c r="J54" i="2"/>
  <c r="I54" i="2"/>
  <c r="H54" i="2"/>
  <c r="G54" i="2"/>
  <c r="F54" i="2"/>
  <c r="E54" i="2"/>
  <c r="Q54" i="2" s="1"/>
  <c r="D54" i="2"/>
  <c r="Q53" i="2"/>
  <c r="Q52" i="2"/>
  <c r="Q51" i="2"/>
  <c r="I50" i="2"/>
  <c r="I46" i="2" s="1"/>
  <c r="Q49" i="2"/>
  <c r="Q48" i="2"/>
  <c r="Q47" i="2"/>
  <c r="P46" i="2"/>
  <c r="O46" i="2"/>
  <c r="N46" i="2"/>
  <c r="M46" i="2"/>
  <c r="L46" i="2"/>
  <c r="K46" i="2"/>
  <c r="J46" i="2"/>
  <c r="H46" i="2"/>
  <c r="G46" i="2"/>
  <c r="F46" i="2"/>
  <c r="E46" i="2"/>
  <c r="D46" i="2"/>
  <c r="Q45" i="2"/>
  <c r="Q44" i="2"/>
  <c r="Q43" i="2"/>
  <c r="Q42" i="2"/>
  <c r="Q41" i="2"/>
  <c r="Q40" i="2"/>
  <c r="Q39" i="2"/>
  <c r="Q38" i="2"/>
  <c r="P37" i="2"/>
  <c r="O37" i="2"/>
  <c r="N37" i="2"/>
  <c r="M37" i="2"/>
  <c r="L37" i="2"/>
  <c r="K37" i="2"/>
  <c r="J37" i="2"/>
  <c r="I37" i="2"/>
  <c r="H37" i="2"/>
  <c r="G37" i="2"/>
  <c r="F37" i="2"/>
  <c r="E37" i="2"/>
  <c r="Q37" i="2" s="1"/>
  <c r="D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K27" i="2"/>
  <c r="J27" i="2"/>
  <c r="I27" i="2"/>
  <c r="H27" i="2"/>
  <c r="G27" i="2"/>
  <c r="F27" i="2"/>
  <c r="E27" i="2"/>
  <c r="Q27" i="2" s="1"/>
  <c r="D27" i="2"/>
  <c r="F26" i="2"/>
  <c r="Q26" i="2" s="1"/>
  <c r="Q25" i="2"/>
  <c r="F24" i="2"/>
  <c r="Q24" i="2" s="1"/>
  <c r="F23" i="2"/>
  <c r="Q23" i="2" s="1"/>
  <c r="F22" i="2"/>
  <c r="Q22" i="2" s="1"/>
  <c r="F21" i="2"/>
  <c r="Q21" i="2" s="1"/>
  <c r="F20" i="2"/>
  <c r="Q20" i="2" s="1"/>
  <c r="F19" i="2"/>
  <c r="Q19" i="2" s="1"/>
  <c r="F18" i="2"/>
  <c r="F17" i="2" s="1"/>
  <c r="P17" i="2"/>
  <c r="O17" i="2"/>
  <c r="N17" i="2"/>
  <c r="M17" i="2"/>
  <c r="L17" i="2"/>
  <c r="L10" i="2" s="1"/>
  <c r="L90" i="2" s="1"/>
  <c r="K17" i="2"/>
  <c r="K10" i="2" s="1"/>
  <c r="K90" i="2" s="1"/>
  <c r="J17" i="2"/>
  <c r="J10" i="2" s="1"/>
  <c r="J90" i="2" s="1"/>
  <c r="I17" i="2"/>
  <c r="I10" i="2" s="1"/>
  <c r="I90" i="2" s="1"/>
  <c r="H17" i="2"/>
  <c r="H10" i="2" s="1"/>
  <c r="H90" i="2" s="1"/>
  <c r="G17" i="2"/>
  <c r="E17" i="2"/>
  <c r="D17" i="2"/>
  <c r="Q16" i="2"/>
  <c r="Q15" i="2"/>
  <c r="Q14" i="2"/>
  <c r="Q13" i="2"/>
  <c r="Q12" i="2"/>
  <c r="P11" i="2"/>
  <c r="P10" i="2" s="1"/>
  <c r="P90" i="2" s="1"/>
  <c r="O11" i="2"/>
  <c r="N11" i="2"/>
  <c r="N10" i="2" s="1"/>
  <c r="N90" i="2" s="1"/>
  <c r="M11" i="2"/>
  <c r="M10" i="2" s="1"/>
  <c r="M90" i="2" s="1"/>
  <c r="L11" i="2"/>
  <c r="K11" i="2"/>
  <c r="J11" i="2"/>
  <c r="I11" i="2"/>
  <c r="H11" i="2"/>
  <c r="G11" i="2"/>
  <c r="F11" i="2"/>
  <c r="E11" i="2"/>
  <c r="Q11" i="2" s="1"/>
  <c r="D11" i="2"/>
  <c r="D10" i="2" s="1"/>
  <c r="O10" i="2"/>
  <c r="O90" i="2" s="1"/>
  <c r="E10" i="2"/>
  <c r="F10" i="2" l="1"/>
  <c r="F90" i="2" s="1"/>
  <c r="Q46" i="2"/>
  <c r="Q81" i="2"/>
  <c r="Q17" i="2"/>
  <c r="I81" i="2"/>
  <c r="Q50" i="2"/>
  <c r="D90" i="2"/>
  <c r="E90" i="2"/>
  <c r="Q18" i="2"/>
  <c r="F64" i="2"/>
  <c r="Q64" i="2" s="1"/>
  <c r="Q90" i="2" l="1"/>
  <c r="Q10" i="2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<sst xmlns="http://schemas.openxmlformats.org/spreadsheetml/2006/main" count="106" uniqueCount="106">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</sst>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1"/>
    <xf numFmtId="43" fontId="0" fillId="0" borderId="0" xfId="2" applyFont="1"/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43" fontId="5" fillId="0" borderId="0" xfId="1" applyNumberFormat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2" applyFont="1" applyFill="1" applyBorder="1" applyAlignment="1">
      <alignment horizontal="left" indent="1"/>
    </xf>
    <xf numFmtId="43" fontId="9" fillId="0" borderId="3" xfId="1" applyNumberFormat="1" applyFont="1" applyBorder="1"/>
    <xf numFmtId="4" fontId="1" fillId="0" borderId="3" xfId="1" applyNumberFormat="1" applyFont="1" applyBorder="1" applyAlignment="1">
      <alignment horizontal="left" indent="2"/>
    </xf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0" fillId="0" borderId="0" xfId="1" applyFont="1"/>
    <xf numFmtId="0" fontId="5" fillId="0" borderId="6" xfId="1" applyBorder="1"/>
    <xf numFmtId="0" fontId="5" fillId="0" borderId="6" xfId="1" applyBorder="1" applyAlignment="1">
      <alignment wrapText="1"/>
    </xf>
    <xf numFmtId="0" fontId="10" fillId="0" borderId="7" xfId="1" applyFont="1" applyBorder="1" applyAlignment="1">
      <alignment horizontal="left" wrapText="1"/>
    </xf>
    <xf numFmtId="0" fontId="10" fillId="0" borderId="8" xfId="1" applyFont="1" applyBorder="1" applyAlignment="1">
      <alignment horizontal="left" wrapText="1"/>
    </xf>
    <xf numFmtId="0" fontId="5" fillId="0" borderId="7" xfId="1" applyBorder="1" applyAlignment="1">
      <alignment horizontal="left" wrapText="1"/>
    </xf>
    <xf numFmtId="0" fontId="5" fillId="0" borderId="8" xfId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/>
  </cellXfs>
  <cellStyles count="3">
    <cellStyle name="Millares 2" xfId="2" xr:uid="{092E0FC1-D5FB-4A2B-929A-34E4507084C2}"/>
    <cellStyle name="Normal" xfId="0" builtinId="0"/>
    <cellStyle name="Normal 2" xfId="1" xr:uid="{E2686EC5-78E5-4533-95A7-4072ADDAD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706103</xdr:colOff>
      <xdr:row>1</xdr:row>
      <xdr:rowOff>53527</xdr:rowOff>
    </xdr:from>
    <xdr:to>
      <xdr:col>1</xdr:col>
      <xdr:colOff>2131995</xdr:colOff>
      <xdr:row>6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F5257D-0B0E-46A6-9996-B57A89A32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244027"/>
          <a:ext cx="2130742" cy="1563003"/>
        </a:xfrm>
        <a:prstGeom prst="rect">
          <a:avLst/>
        </a:prstGeom>
      </xdr:spPr>
    </xdr:pic>
    <xdr:clientData/>
  </xdr:twoCellAnchor>
  <xdr:twoCellAnchor>
    <xdr:from>
      <xdr:col>1</xdr:col>
      <xdr:colOff>7315</xdr:colOff>
      <xdr:row>99</xdr:row>
      <xdr:rowOff>141884</xdr:rowOff>
    </xdr:from>
    <xdr:to>
      <xdr:col>16</xdr:col>
      <xdr:colOff>1104420</xdr:colOff>
      <xdr:row>104</xdr:row>
      <xdr:rowOff>72047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6D8E810-6EA0-4BD2-9B17-1650F7C52F46}"/>
            </a:ext>
          </a:extLst>
        </xdr:cNvPr>
        <xdr:cNvGrpSpPr/>
      </xdr:nvGrpSpPr>
      <xdr:grpSpPr>
        <a:xfrm>
          <a:off x="492551" y="20503818"/>
          <a:ext cx="28234369" cy="864691"/>
          <a:chOff x="0" y="20312063"/>
          <a:chExt cx="23919329" cy="2588899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D862BDFD-386A-B1ED-1743-140338CDB2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1560"/>
          <a:stretch/>
        </xdr:blipFill>
        <xdr:spPr>
          <a:xfrm>
            <a:off x="0" y="20312063"/>
            <a:ext cx="23919329" cy="2318407"/>
          </a:xfrm>
          <a:prstGeom prst="rect">
            <a:avLst/>
          </a:prstGeom>
        </xdr:spPr>
      </xdr:pic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1160E57C-F96B-9D60-58AB-BF70A52D5A0B}"/>
              </a:ext>
            </a:extLst>
          </xdr:cNvPr>
          <xdr:cNvGrpSpPr/>
        </xdr:nvGrpSpPr>
        <xdr:grpSpPr>
          <a:xfrm>
            <a:off x="273360" y="20612771"/>
            <a:ext cx="16906747" cy="2288191"/>
            <a:chOff x="716614" y="20594018"/>
            <a:chExt cx="21541489" cy="2489162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EBD729A-6331-31B8-CD62-922109DD2132}"/>
                </a:ext>
              </a:extLst>
            </xdr:cNvPr>
            <xdr:cNvSpPr txBox="1"/>
          </xdr:nvSpPr>
          <xdr:spPr>
            <a:xfrm>
              <a:off x="716614" y="21584425"/>
              <a:ext cx="7923617" cy="149875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Hilaria Muñoz</a:t>
              </a: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0D412202-1031-26A9-27AD-F7A4EA8F7D2D}"/>
                </a:ext>
              </a:extLst>
            </xdr:cNvPr>
            <xdr:cNvSpPr txBox="1"/>
          </xdr:nvSpPr>
          <xdr:spPr>
            <a:xfrm>
              <a:off x="14568721" y="20686632"/>
              <a:ext cx="7689382" cy="157299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75962C46-D7EB-7733-6EF7-DBBDC410200D}"/>
                </a:ext>
              </a:extLst>
            </xdr:cNvPr>
            <xdr:cNvSpPr/>
          </xdr:nvSpPr>
          <xdr:spPr>
            <a:xfrm>
              <a:off x="10708805" y="20594018"/>
              <a:ext cx="4506602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</xdr:grpSp>
    <xdr:clientData/>
  </xdr:twoCellAnchor>
  <xdr:twoCellAnchor>
    <xdr:from>
      <xdr:col>1</xdr:col>
      <xdr:colOff>2123648</xdr:colOff>
      <xdr:row>101</xdr:row>
      <xdr:rowOff>137450</xdr:rowOff>
    </xdr:from>
    <xdr:to>
      <xdr:col>1</xdr:col>
      <xdr:colOff>5675112</xdr:colOff>
      <xdr:row>101</xdr:row>
      <xdr:rowOff>137450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E67C3757-44E0-4029-8BCA-FE6E83ED6DFC}"/>
            </a:ext>
          </a:extLst>
        </xdr:cNvPr>
        <xdr:cNvCxnSpPr/>
      </xdr:nvCxnSpPr>
      <xdr:spPr>
        <a:xfrm>
          <a:off x="2608884" y="20840846"/>
          <a:ext cx="3551464" cy="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312089</xdr:colOff>
      <xdr:row>100</xdr:row>
      <xdr:rowOff>47908</xdr:rowOff>
    </xdr:from>
    <xdr:to>
      <xdr:col>8</xdr:col>
      <xdr:colOff>1174577</xdr:colOff>
      <xdr:row>100</xdr:row>
      <xdr:rowOff>47908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CD80D70E-8186-4B43-8AF5-433C3B76F1A0}"/>
            </a:ext>
          </a:extLst>
        </xdr:cNvPr>
        <xdr:cNvCxnSpPr/>
      </xdr:nvCxnSpPr>
      <xdr:spPr>
        <a:xfrm>
          <a:off x="14707419" y="20607531"/>
          <a:ext cx="395362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/Users/juan.noyola/AppData/Local/Microsoft/Windows/INetCache/Content.Outlook/RILL8JCF/EG004_00107008310_20250305152822_sYyOJ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602092858_kQmQY.xlsx" TargetMode="External"/><Relationship Id="rId1" Type="http://schemas.openxmlformats.org/officeDocument/2006/relationships/externalLinkPath" Target="/Users/juan.noyola/AppData/Local/Microsoft/Windows/INetCache/Content.Outlook/RILL8JCF/EG004_00107008310_20250602092858_kQmQ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800458414.24000001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  <cell r="H8">
            <v>237352764.75</v>
          </cell>
        </row>
        <row r="9">
          <cell r="B9" t="str">
            <v>2.1.1-REMUNERACIONES</v>
          </cell>
          <cell r="C9">
            <v>581497739.35000002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  <cell r="H9">
            <v>118349507.73999999</v>
          </cell>
        </row>
        <row r="10">
          <cell r="B10" t="str">
            <v>2.1.2-SOBRESUELDOS</v>
          </cell>
          <cell r="C10">
            <v>131264631.56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  <cell r="H10">
            <v>100993131.56</v>
          </cell>
        </row>
        <row r="11">
          <cell r="B11" t="str">
            <v>2.1.5-CONTRIBUCIONES A LA SEGURIDAD SOCIAL</v>
          </cell>
          <cell r="C11">
            <v>87696043.329999998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  <cell r="H11">
            <v>18010125.449999999</v>
          </cell>
        </row>
        <row r="12">
          <cell r="B12" t="str">
            <v>2.2-CONTRATACIÓN DE SERVICIOS</v>
          </cell>
          <cell r="C12">
            <v>315778597.25999999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  <cell r="H12">
            <v>47975183.670000002</v>
          </cell>
        </row>
        <row r="13">
          <cell r="B13" t="str">
            <v>2.2.1-SERVICIOS BÁSICOS</v>
          </cell>
          <cell r="C13">
            <v>17081844.829999998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  <cell r="H13">
            <v>3560536.19</v>
          </cell>
        </row>
        <row r="14">
          <cell r="B14" t="str">
            <v>2.2.2-PUBLICIDAD, IMPRESIÓN Y ENCUADERNACIÓN</v>
          </cell>
          <cell r="C14">
            <v>43758852.700000003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  <cell r="H14">
            <v>708737.5</v>
          </cell>
        </row>
        <row r="15">
          <cell r="B15" t="str">
            <v>2.2.3-VIÁTICOS</v>
          </cell>
          <cell r="C15">
            <v>13015596.710000001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  <cell r="H15">
            <v>2738939.03</v>
          </cell>
        </row>
        <row r="16">
          <cell r="B16" t="str">
            <v>2.2.4-TRANSPORTE Y ALMACENAJE</v>
          </cell>
          <cell r="C16">
            <v>30564634.129999999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  <cell r="H16">
            <v>2177500</v>
          </cell>
        </row>
        <row r="17">
          <cell r="B17" t="str">
            <v>2.2.5-ALQUILERES Y RENTAS</v>
          </cell>
          <cell r="C17">
            <v>63549618.939999998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  <cell r="H17">
            <v>9687578.8800000008</v>
          </cell>
        </row>
        <row r="18">
          <cell r="B18" t="str">
            <v>2.2.6-SEGUROS</v>
          </cell>
          <cell r="C18">
            <v>35626949.369999997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  <cell r="H18">
            <v>17567406</v>
          </cell>
        </row>
        <row r="19">
          <cell r="B19" t="str">
            <v>2.2.7-SERVICIOS DE CONSERVACIÓN, REPARACIONES MENORES E INSTALACIONES TEMPORALES</v>
          </cell>
          <cell r="C19">
            <v>15679470.09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  <cell r="H19">
            <v>3978122.87</v>
          </cell>
        </row>
        <row r="20">
          <cell r="B20" t="str">
            <v>2.2.8-OTROS SERVICIOS NO INCLUIDOS EN CONCEPTOS ANTERIORES</v>
          </cell>
          <cell r="C20">
            <v>77506978.180000007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  <cell r="H20">
            <v>4005163.82</v>
          </cell>
        </row>
        <row r="21">
          <cell r="B21" t="str">
            <v>2.2.9-OTRAS CONTRATACIONES DE SERVICIOS</v>
          </cell>
          <cell r="C21">
            <v>18994652.309999999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  <cell r="H21">
            <v>3551199.38</v>
          </cell>
        </row>
        <row r="22">
          <cell r="B22" t="str">
            <v>2.3-MATERIALES Y SUMINISTROS</v>
          </cell>
          <cell r="C22">
            <v>130225891.78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  <cell r="H22">
            <v>16148847.810000001</v>
          </cell>
        </row>
        <row r="23">
          <cell r="B23" t="str">
            <v>2.3.1-ALIMENTOS Y PRODUCTOS AGROFORESTALES</v>
          </cell>
          <cell r="C23">
            <v>48644243.909999996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  <cell r="H23">
            <v>134570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2.3.3-PAPEL, CARTÓN E IMPRESOS</v>
          </cell>
          <cell r="C25">
            <v>1314434.96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  <cell r="H25">
            <v>562191.74</v>
          </cell>
        </row>
        <row r="26">
          <cell r="B26" t="str">
            <v>2.3.5-CUERO, CAUCHO Y PLÁSTICO</v>
          </cell>
          <cell r="C26">
            <v>488538.88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  <cell r="H26">
            <v>433786.88</v>
          </cell>
        </row>
        <row r="27">
          <cell r="B27" t="str">
            <v>2.3.6-PRODUCTOS DE MINERALES, METÁLICOS Y NO METÁLICOS</v>
          </cell>
          <cell r="C27">
            <v>51600584.859999999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  <cell r="H27">
            <v>7374648.1399999997</v>
          </cell>
        </row>
        <row r="28">
          <cell r="B28" t="str">
            <v>2.3.7-COMBUSTIBLES, LUBRICANTES, PRODUCTOS QUÍMICOS Y CONEXOS</v>
          </cell>
          <cell r="C28">
            <v>25082457.699999999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  <cell r="H28">
            <v>7196770.8099999996</v>
          </cell>
        </row>
        <row r="29">
          <cell r="B29" t="str">
            <v>2.3.9-PRODUCTOS Y ÚTILES VARIOS</v>
          </cell>
          <cell r="C29">
            <v>2345664.77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  <cell r="H29">
            <v>446880.24</v>
          </cell>
        </row>
        <row r="30">
          <cell r="B30" t="str">
            <v>2.4-TRANSFERENCIAS CORRIENTES</v>
          </cell>
          <cell r="C30">
            <v>14800750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14800750</v>
          </cell>
        </row>
        <row r="31">
          <cell r="B31" t="str">
            <v>2.4.1-TRANSFERENCIAS CORRIENTES AL SECTOR PRIVADO</v>
          </cell>
          <cell r="C31">
            <v>14800750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14800750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2.6-BIENES MUEBLES, INMUEBLES E INTANGIBLES</v>
          </cell>
          <cell r="C34">
            <v>1105803504.53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  <cell r="H34">
            <v>430535819.97000003</v>
          </cell>
        </row>
        <row r="35">
          <cell r="B35" t="str">
            <v>2.6.1-MOBILIARIO Y EQUIPO</v>
          </cell>
          <cell r="C35">
            <v>68377668.109999999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  <cell r="H35">
            <v>8342764.3099999996</v>
          </cell>
        </row>
        <row r="36">
          <cell r="B36" t="str">
            <v>2.6.2-MOBILIARIO Y EQUIPO DE AUDIO, AUDIOVISUAL, RECREATIVO Y EDUCACIONAL</v>
          </cell>
          <cell r="C36">
            <v>1368800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1368800</v>
          </cell>
        </row>
        <row r="37">
          <cell r="B37" t="str">
            <v>2.6.3-EQUIPO E INSTRUMENTAL, CIENTÍFICO Y LABORATORIO</v>
          </cell>
          <cell r="C37">
            <v>893343925.74000001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  <cell r="H37">
            <v>401117424.19999999</v>
          </cell>
        </row>
        <row r="38">
          <cell r="B38" t="str">
            <v>2.6.4-VEHÍCULOS Y EQUIPO DE TRANSPORTE, TRACCIÓN Y ELEVACIÓN</v>
          </cell>
          <cell r="C38">
            <v>96662714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  <cell r="H38">
            <v>6951000</v>
          </cell>
        </row>
        <row r="39">
          <cell r="B39" t="str">
            <v>2.6.5-MAQUINARIA, OTROS EQUIPOS Y HERRAMIENTAS</v>
          </cell>
          <cell r="C39">
            <v>31861315.16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  <cell r="H39">
            <v>12755831.460000001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  <cell r="H40">
            <v>0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  <cell r="H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  <cell r="H42">
            <v>0</v>
          </cell>
        </row>
        <row r="43">
          <cell r="B43" t="str">
            <v>2.7-OBRAS</v>
          </cell>
          <cell r="C43">
            <v>3240141600.75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922888302.08000004</v>
          </cell>
          <cell r="H43">
            <v>899586584.78999996</v>
          </cell>
        </row>
        <row r="44">
          <cell r="B44" t="str">
            <v>2.7.1-OBRAS EN EDIFICACIONES</v>
          </cell>
          <cell r="C44">
            <v>2450648607.96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834129584.48000002</v>
          </cell>
          <cell r="H44">
            <v>553995484.79999995</v>
          </cell>
        </row>
        <row r="45">
          <cell r="B45" t="str">
            <v>2.7.2-INFRAESTRUCTURA</v>
          </cell>
          <cell r="C45">
            <v>789492992.78999996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  <cell r="H45">
            <v>345591099.99000001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5049-633B-4484-A96E-8F4341688E1B}">
  <sheetPr>
    <pageSetUpPr fitToPage="1"/>
  </sheetPr>
  <dimension ref="B1:U101"/>
  <sheetViews>
    <sheetView showGridLines="0" tabSelected="1" zoomScale="53" zoomScaleNormal="53" workbookViewId="0">
      <selection activeCell="K93" sqref="K93"/>
    </sheetView>
  </sheetViews>
  <sheetFormatPr defaultColWidth="11.42578125" defaultRowHeight="15" x14ac:dyDescent="0.25"/>
  <cols>
    <col min="1" max="1" width="7.140625" style="1" customWidth="1"/>
    <col min="2" max="2" width="111.42578125" style="1" customWidth="1"/>
    <col min="3" max="3" width="31.140625" style="1" bestFit="1" customWidth="1"/>
    <col min="4" max="4" width="30.140625" style="1" customWidth="1"/>
    <col min="5" max="5" width="21.7109375" style="1" customWidth="1"/>
    <col min="6" max="8" width="23.140625" style="1" customWidth="1"/>
    <col min="9" max="10" width="23.5703125" style="1" customWidth="1"/>
    <col min="11" max="11" width="24" style="1" customWidth="1"/>
    <col min="12" max="12" width="21.7109375" style="1" customWidth="1"/>
    <col min="13" max="13" width="26.85546875" style="1" customWidth="1"/>
    <col min="14" max="14" width="23.140625" style="1" bestFit="1" customWidth="1"/>
    <col min="15" max="16" width="11.42578125" style="1" hidden="1" customWidth="1"/>
    <col min="17" max="18" width="34.85546875" style="1" customWidth="1"/>
    <col min="19" max="19" width="19.140625" style="1" bestFit="1" customWidth="1"/>
    <col min="20" max="20" width="18.28515625" style="1" bestFit="1" customWidth="1"/>
    <col min="21" max="21" width="19.140625" style="1" bestFit="1" customWidth="1"/>
    <col min="22" max="16384" width="11.42578125" style="1"/>
  </cols>
  <sheetData>
    <row r="1" spans="2:21" x14ac:dyDescent="0.25">
      <c r="C1" s="2"/>
    </row>
    <row r="2" spans="2:21" x14ac:dyDescent="0.25">
      <c r="C2" s="2"/>
    </row>
    <row r="3" spans="2:21" ht="24" x14ac:dyDescent="0.25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2:21" ht="24" x14ac:dyDescent="0.25">
      <c r="B4" s="37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21" ht="26.25" x14ac:dyDescent="0.25">
      <c r="B5" s="38">
        <v>2025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2:21" ht="26.25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2:21" ht="26.25" x14ac:dyDescent="0.25">
      <c r="B7" s="38" t="s">
        <v>3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2:21" x14ac:dyDescent="0.25">
      <c r="B8" s="39"/>
      <c r="C8" s="39"/>
    </row>
    <row r="9" spans="2:21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21" x14ac:dyDescent="0.25">
      <c r="B10" s="8" t="s">
        <v>20</v>
      </c>
      <c r="C10" s="9"/>
      <c r="D10" s="10">
        <f t="shared" ref="D10:H10" si="0">+D11+D17+D27+D37+D46+D54+D64+D69+D75+D82+D85+D88</f>
        <v>3900000000</v>
      </c>
      <c r="E10" s="10">
        <f t="shared" si="0"/>
        <v>590359800.66999996</v>
      </c>
      <c r="F10" s="10">
        <f t="shared" si="0"/>
        <v>1029821870.95</v>
      </c>
      <c r="G10" s="10">
        <f t="shared" si="0"/>
        <v>1105856558.3699999</v>
      </c>
      <c r="H10" s="10">
        <f t="shared" si="0"/>
        <v>1232172314.0900002</v>
      </c>
      <c r="I10" s="10">
        <f>+I11+I17+I27+I37+I46+I54+I64+I69+I75+I82+I85+I88</f>
        <v>1648998214.48</v>
      </c>
      <c r="J10" s="10">
        <f t="shared" ref="J10:P10" si="1">+J11+J17+J27+J37+J46+J54+J64+J69+J75+J82+J85+J88</f>
        <v>2924628766.1700001</v>
      </c>
      <c r="K10" s="10">
        <f>+K11+K17+K27+K37+K46+K54+K64+K69+K75+K82+K85+K88</f>
        <v>3014143627.0799999</v>
      </c>
      <c r="L10" s="10">
        <f t="shared" si="1"/>
        <v>865324614.48000002</v>
      </c>
      <c r="M10" s="10">
        <f t="shared" si="1"/>
        <v>1251145028.48</v>
      </c>
      <c r="N10" s="10">
        <f t="shared" si="1"/>
        <v>2710266556.21</v>
      </c>
      <c r="O10" s="10">
        <f t="shared" si="1"/>
        <v>0</v>
      </c>
      <c r="P10" s="10">
        <f t="shared" si="1"/>
        <v>0</v>
      </c>
      <c r="Q10" s="9">
        <f>+SUM(E10:P10)</f>
        <v>16372717350.98</v>
      </c>
      <c r="R10" s="11"/>
      <c r="T10" s="11"/>
      <c r="U10" s="11"/>
    </row>
    <row r="11" spans="2:21" x14ac:dyDescent="0.25">
      <c r="B11" s="12" t="s">
        <v>21</v>
      </c>
      <c r="C11" s="13">
        <v>2332197748</v>
      </c>
      <c r="D11" s="14">
        <f t="shared" ref="D11:P11" si="2">+SUM(D12:D16)</f>
        <v>107529159.66</v>
      </c>
      <c r="E11" s="14">
        <f t="shared" si="2"/>
        <v>136476309.07999998</v>
      </c>
      <c r="F11" s="14">
        <f t="shared" si="2"/>
        <v>128098858.11</v>
      </c>
      <c r="G11" s="14">
        <f t="shared" si="2"/>
        <v>155643451.96000001</v>
      </c>
      <c r="H11" s="14">
        <f t="shared" si="2"/>
        <v>142887030.34</v>
      </c>
      <c r="I11" s="14">
        <f t="shared" si="2"/>
        <v>237352764.75</v>
      </c>
      <c r="J11" s="14">
        <f t="shared" si="2"/>
        <v>141987005.05000001</v>
      </c>
      <c r="K11" s="14">
        <f t="shared" si="2"/>
        <v>151104655.32999998</v>
      </c>
      <c r="L11" s="14">
        <f t="shared" si="2"/>
        <v>146084954.77000001</v>
      </c>
      <c r="M11" s="14">
        <f t="shared" si="2"/>
        <v>148087426.63999999</v>
      </c>
      <c r="N11" s="14">
        <f t="shared" si="2"/>
        <v>146506296.05000001</v>
      </c>
      <c r="O11" s="14">
        <f t="shared" si="2"/>
        <v>0</v>
      </c>
      <c r="P11" s="14">
        <f t="shared" si="2"/>
        <v>0</v>
      </c>
      <c r="Q11" s="15">
        <f t="shared" ref="Q11:Q74" si="3">+SUM(E11:P11)</f>
        <v>1534228752.0799997</v>
      </c>
      <c r="R11" s="11"/>
      <c r="S11" s="11"/>
      <c r="T11" s="11"/>
      <c r="U11" s="16"/>
    </row>
    <row r="12" spans="2:21" x14ac:dyDescent="0.25">
      <c r="B12" s="17" t="s">
        <v>22</v>
      </c>
      <c r="C12" s="18">
        <v>1611898990</v>
      </c>
      <c r="D12" s="18">
        <v>76555997.769999996</v>
      </c>
      <c r="E12" s="19">
        <v>112248390</v>
      </c>
      <c r="F12" s="19">
        <v>104633294.33</v>
      </c>
      <c r="G12" s="19">
        <v>128995253.05</v>
      </c>
      <c r="H12" s="19">
        <v>117271294.23</v>
      </c>
      <c r="I12" s="19">
        <v>118349507.73999999</v>
      </c>
      <c r="J12" s="19">
        <v>116302194.42</v>
      </c>
      <c r="K12" s="19">
        <v>123782573.95999999</v>
      </c>
      <c r="L12" s="19">
        <v>119532674.92</v>
      </c>
      <c r="M12" s="19">
        <v>121251126.20999999</v>
      </c>
      <c r="N12" s="19">
        <v>119853031.41</v>
      </c>
      <c r="O12" s="19"/>
      <c r="P12" s="19"/>
      <c r="Q12" s="20">
        <f t="shared" si="3"/>
        <v>1182219340.27</v>
      </c>
      <c r="R12" s="11"/>
      <c r="S12" s="16"/>
    </row>
    <row r="13" spans="2:21" x14ac:dyDescent="0.25">
      <c r="B13" s="17" t="s">
        <v>23</v>
      </c>
      <c r="C13" s="18">
        <v>453354359</v>
      </c>
      <c r="D13" s="18">
        <v>16830084.350000001</v>
      </c>
      <c r="E13" s="19">
        <v>7099000</v>
      </c>
      <c r="F13" s="19">
        <v>7567500</v>
      </c>
      <c r="G13" s="19">
        <v>7637500</v>
      </c>
      <c r="H13" s="19">
        <v>7967500</v>
      </c>
      <c r="I13" s="19">
        <v>100993131.56</v>
      </c>
      <c r="J13" s="19">
        <v>8287500</v>
      </c>
      <c r="K13" s="19">
        <v>8836415.25</v>
      </c>
      <c r="L13" s="19">
        <v>8465000</v>
      </c>
      <c r="M13" s="19">
        <v>8655000</v>
      </c>
      <c r="N13" s="19">
        <v>8450000</v>
      </c>
      <c r="O13" s="19"/>
      <c r="P13" s="19"/>
      <c r="Q13" s="20">
        <f t="shared" si="3"/>
        <v>173958546.81</v>
      </c>
      <c r="R13" s="11"/>
    </row>
    <row r="14" spans="2:21" x14ac:dyDescent="0.25">
      <c r="B14" s="17" t="s">
        <v>24</v>
      </c>
      <c r="C14" s="18">
        <v>3000000</v>
      </c>
      <c r="D14" s="21">
        <v>-3000000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9">
        <v>0</v>
      </c>
      <c r="M14" s="19">
        <v>0</v>
      </c>
      <c r="N14" s="19">
        <v>0</v>
      </c>
      <c r="O14" s="19"/>
      <c r="P14" s="19"/>
      <c r="Q14" s="20">
        <f t="shared" si="3"/>
        <v>0</v>
      </c>
      <c r="R14" s="2"/>
    </row>
    <row r="15" spans="2:21" x14ac:dyDescent="0.25">
      <c r="B15" s="17" t="s">
        <v>25</v>
      </c>
      <c r="C15" s="18">
        <v>1000000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9">
        <v>0</v>
      </c>
      <c r="N15" s="19">
        <v>0</v>
      </c>
      <c r="O15" s="19"/>
      <c r="P15" s="19"/>
      <c r="Q15" s="20">
        <f t="shared" si="3"/>
        <v>0</v>
      </c>
    </row>
    <row r="16" spans="2:21" x14ac:dyDescent="0.25">
      <c r="B16" s="17" t="s">
        <v>26</v>
      </c>
      <c r="C16" s="18">
        <v>262944399</v>
      </c>
      <c r="D16" s="18">
        <v>17143077.539999999</v>
      </c>
      <c r="E16" s="19">
        <v>17128919.079999998</v>
      </c>
      <c r="F16" s="19">
        <v>15898063.779999999</v>
      </c>
      <c r="G16" s="19">
        <v>19010698.91</v>
      </c>
      <c r="H16" s="19">
        <v>17648236.109999999</v>
      </c>
      <c r="I16" s="19">
        <v>18010125.449999999</v>
      </c>
      <c r="J16" s="19">
        <v>17397310.629999999</v>
      </c>
      <c r="K16" s="19">
        <v>18485666.120000001</v>
      </c>
      <c r="L16" s="19">
        <v>18087279.850000001</v>
      </c>
      <c r="M16" s="19">
        <v>18181300.43</v>
      </c>
      <c r="N16" s="19">
        <v>18203264.640000001</v>
      </c>
      <c r="O16" s="19"/>
      <c r="P16" s="19"/>
      <c r="Q16" s="20">
        <f t="shared" si="3"/>
        <v>178050865</v>
      </c>
      <c r="R16" s="11"/>
    </row>
    <row r="17" spans="2:18" x14ac:dyDescent="0.25">
      <c r="B17" s="12" t="s">
        <v>27</v>
      </c>
      <c r="C17" s="13">
        <v>754799881</v>
      </c>
      <c r="D17" s="14">
        <f>+SUM(D18:D26)</f>
        <v>423922951.21000004</v>
      </c>
      <c r="E17" s="14">
        <f>+SUM(E18:E26)</f>
        <v>91335077.159999982</v>
      </c>
      <c r="F17" s="14">
        <f>+SUM(F18:F26)</f>
        <v>52243530.859999999</v>
      </c>
      <c r="G17" s="14">
        <f>+SUM(G18:G26)</f>
        <v>56776477.310000002</v>
      </c>
      <c r="H17" s="14">
        <f>+SUM(H18:H26)</f>
        <v>67448328.25999999</v>
      </c>
      <c r="I17" s="14">
        <f t="shared" ref="I17:P17" si="4">+SUM(I18:I26)</f>
        <v>47975183.670000002</v>
      </c>
      <c r="J17" s="14">
        <f t="shared" si="4"/>
        <v>76677714.100000009</v>
      </c>
      <c r="K17" s="14">
        <f>+SUM(K18:K26)</f>
        <v>132206515.08999999</v>
      </c>
      <c r="L17" s="14">
        <f t="shared" si="4"/>
        <v>66555002.299999997</v>
      </c>
      <c r="M17" s="14">
        <f t="shared" si="4"/>
        <v>84372508.069999993</v>
      </c>
      <c r="N17" s="14">
        <f t="shared" si="4"/>
        <v>100537267.02999999</v>
      </c>
      <c r="O17" s="14">
        <f t="shared" si="4"/>
        <v>0</v>
      </c>
      <c r="P17" s="14">
        <f t="shared" si="4"/>
        <v>0</v>
      </c>
      <c r="Q17" s="15">
        <f>+SUM(E17:P17)</f>
        <v>776127603.8499999</v>
      </c>
    </row>
    <row r="18" spans="2:18" x14ac:dyDescent="0.25">
      <c r="B18" s="17" t="s">
        <v>28</v>
      </c>
      <c r="C18" s="18">
        <v>59410000</v>
      </c>
      <c r="D18" s="21">
        <v>-5500000</v>
      </c>
      <c r="E18" s="19">
        <v>3297211.34</v>
      </c>
      <c r="F18" s="19">
        <f>+VLOOKUP(B18,[1]RefCCPCuenta!$B$8:$E$43,4,FALSE)</f>
        <v>3666863.2</v>
      </c>
      <c r="G18" s="19">
        <v>3066219.07</v>
      </c>
      <c r="H18" s="19">
        <v>3491015.03</v>
      </c>
      <c r="I18" s="19">
        <v>3560536.19</v>
      </c>
      <c r="J18" s="19">
        <v>3239772.33</v>
      </c>
      <c r="K18" s="19">
        <v>3570097.38</v>
      </c>
      <c r="L18" s="19">
        <v>3678881.7</v>
      </c>
      <c r="M18" s="19">
        <v>4197561.4400000004</v>
      </c>
      <c r="N18" s="19">
        <v>4241319.25</v>
      </c>
      <c r="O18" s="19"/>
      <c r="P18" s="19"/>
      <c r="Q18" s="20">
        <f t="shared" si="3"/>
        <v>36009476.929999992</v>
      </c>
      <c r="R18" s="11"/>
    </row>
    <row r="19" spans="2:18" x14ac:dyDescent="0.25">
      <c r="B19" s="17" t="s">
        <v>29</v>
      </c>
      <c r="C19" s="18">
        <v>54610000</v>
      </c>
      <c r="D19" s="18">
        <v>97970326.299999997</v>
      </c>
      <c r="E19" s="19">
        <v>250000.06</v>
      </c>
      <c r="F19" s="19">
        <f>+VLOOKUP(B19,[1]RefCCPCuenta!$B$8:$E$43,4,FALSE)</f>
        <v>21381472.579999998</v>
      </c>
      <c r="G19" s="19">
        <v>21135000.059999999</v>
      </c>
      <c r="H19" s="19">
        <v>283642.5</v>
      </c>
      <c r="I19" s="19">
        <v>708737.5</v>
      </c>
      <c r="J19" s="19">
        <v>70800</v>
      </c>
      <c r="K19" s="19">
        <v>13412842.5</v>
      </c>
      <c r="L19" s="19">
        <v>15989579.300000001</v>
      </c>
      <c r="M19" s="19">
        <v>141895</v>
      </c>
      <c r="N19" s="19">
        <v>26190000</v>
      </c>
      <c r="O19" s="19"/>
      <c r="P19" s="19"/>
      <c r="Q19" s="20">
        <f t="shared" si="3"/>
        <v>99563969.5</v>
      </c>
    </row>
    <row r="20" spans="2:18" x14ac:dyDescent="0.25">
      <c r="B20" s="17" t="s">
        <v>30</v>
      </c>
      <c r="C20" s="18">
        <v>25600000</v>
      </c>
      <c r="D20" s="18">
        <v>7500000</v>
      </c>
      <c r="E20" s="19">
        <v>724750</v>
      </c>
      <c r="F20" s="19">
        <f>+VLOOKUP(B20,[1]RefCCPCuenta!$B$8:$E$43,4,FALSE)</f>
        <v>2922463.56</v>
      </c>
      <c r="G20" s="19">
        <v>3992127</v>
      </c>
      <c r="H20" s="19">
        <v>2637317.1200000001</v>
      </c>
      <c r="I20" s="19">
        <v>2738939.03</v>
      </c>
      <c r="J20" s="19">
        <v>1161320.26</v>
      </c>
      <c r="K20" s="19">
        <v>3250776.3</v>
      </c>
      <c r="L20" s="19">
        <v>3249209.38</v>
      </c>
      <c r="M20" s="19">
        <v>2656192.33</v>
      </c>
      <c r="N20" s="19">
        <v>3983593.05</v>
      </c>
      <c r="O20" s="19"/>
      <c r="P20" s="19"/>
      <c r="Q20" s="20">
        <f t="shared" si="3"/>
        <v>27316688.029999997</v>
      </c>
      <c r="R20" s="11"/>
    </row>
    <row r="21" spans="2:18" x14ac:dyDescent="0.25">
      <c r="B21" s="17" t="s">
        <v>31</v>
      </c>
      <c r="C21" s="18">
        <v>19500000</v>
      </c>
      <c r="D21" s="18">
        <v>44010433.109999999</v>
      </c>
      <c r="E21" s="19">
        <v>5339138.7699999996</v>
      </c>
      <c r="F21" s="19">
        <f>+VLOOKUP(B21,[1]RefCCPCuenta!$B$8:$E$43,4,FALSE)</f>
        <v>5293150.96</v>
      </c>
      <c r="G21" s="19">
        <v>177500</v>
      </c>
      <c r="H21" s="19">
        <v>17577344.399999999</v>
      </c>
      <c r="I21" s="19">
        <v>2177500</v>
      </c>
      <c r="J21" s="19">
        <v>177500</v>
      </c>
      <c r="K21" s="19">
        <v>4936269.67</v>
      </c>
      <c r="L21" s="19">
        <v>10920</v>
      </c>
      <c r="M21" s="19">
        <v>6536273.9000000004</v>
      </c>
      <c r="N21" s="19">
        <v>3739354.9</v>
      </c>
      <c r="O21" s="19"/>
      <c r="P21" s="19"/>
      <c r="Q21" s="20">
        <f t="shared" si="3"/>
        <v>45964952.599999994</v>
      </c>
      <c r="R21" s="11"/>
    </row>
    <row r="22" spans="2:18" x14ac:dyDescent="0.25">
      <c r="B22" s="17" t="s">
        <v>32</v>
      </c>
      <c r="C22" s="18">
        <v>206481551</v>
      </c>
      <c r="D22" s="18">
        <v>74478472.159999996</v>
      </c>
      <c r="E22" s="19">
        <v>21539465.850000001</v>
      </c>
      <c r="F22" s="19">
        <f>+VLOOKUP(B22,[1]RefCCPCuenta!$B$8:$E$43,4,FALSE)</f>
        <v>4717176.8099999996</v>
      </c>
      <c r="G22" s="19">
        <v>6543609.3399999999</v>
      </c>
      <c r="H22" s="19">
        <v>21061788.059999999</v>
      </c>
      <c r="I22" s="19">
        <v>9687578.8800000008</v>
      </c>
      <c r="J22" s="19">
        <v>3495194.56</v>
      </c>
      <c r="K22" s="19">
        <v>26513827.390000001</v>
      </c>
      <c r="L22" s="19">
        <v>658860</v>
      </c>
      <c r="M22" s="19">
        <v>44475904.890000001</v>
      </c>
      <c r="N22" s="19">
        <v>13255073.720000001</v>
      </c>
      <c r="O22" s="19"/>
      <c r="P22" s="19"/>
      <c r="Q22" s="20">
        <f t="shared" si="3"/>
        <v>151948479.50000003</v>
      </c>
      <c r="R22" s="11"/>
    </row>
    <row r="23" spans="2:18" x14ac:dyDescent="0.25">
      <c r="B23" s="17" t="s">
        <v>33</v>
      </c>
      <c r="C23" s="18">
        <v>87010000</v>
      </c>
      <c r="D23" s="21">
        <v>-10145000</v>
      </c>
      <c r="E23" s="19">
        <v>3780712.55</v>
      </c>
      <c r="F23" s="19">
        <f>+VLOOKUP(B23,[1]RefCCPCuenta!$B$8:$E$43,4,FALSE)</f>
        <v>4085413.88</v>
      </c>
      <c r="G23" s="19">
        <v>6825747.8099999996</v>
      </c>
      <c r="H23" s="19">
        <v>3367669.13</v>
      </c>
      <c r="I23" s="19">
        <v>17567406</v>
      </c>
      <c r="J23" s="19">
        <v>4169556.69</v>
      </c>
      <c r="K23" s="19">
        <v>17938162.789999999</v>
      </c>
      <c r="L23" s="19">
        <v>708105.61</v>
      </c>
      <c r="M23" s="19">
        <v>7905274.9000000004</v>
      </c>
      <c r="N23" s="19">
        <v>4167587.15</v>
      </c>
      <c r="O23" s="19"/>
      <c r="P23" s="19"/>
      <c r="Q23" s="20">
        <f t="shared" si="3"/>
        <v>70515636.50999999</v>
      </c>
    </row>
    <row r="24" spans="2:18" x14ac:dyDescent="0.25">
      <c r="B24" s="17" t="s">
        <v>34</v>
      </c>
      <c r="C24" s="18">
        <v>30100000</v>
      </c>
      <c r="D24" s="18">
        <v>11310914.609999999</v>
      </c>
      <c r="E24" s="19">
        <v>2223381.2599999998</v>
      </c>
      <c r="F24" s="19">
        <f>+VLOOKUP(B24,[1]RefCCPCuenta!$B$8:$E$43,4,FALSE)</f>
        <v>2163021.5699999998</v>
      </c>
      <c r="G24" s="19">
        <v>4019472.27</v>
      </c>
      <c r="H24" s="19">
        <v>3295472.12</v>
      </c>
      <c r="I24" s="19">
        <v>3978122.87</v>
      </c>
      <c r="J24" s="19">
        <v>1818742.72</v>
      </c>
      <c r="K24" s="19">
        <v>1914351.53</v>
      </c>
      <c r="L24" s="19">
        <v>539486.06999999995</v>
      </c>
      <c r="M24" s="19">
        <v>1035703.79</v>
      </c>
      <c r="N24" s="19">
        <v>3478426</v>
      </c>
      <c r="O24" s="19"/>
      <c r="P24" s="19"/>
      <c r="Q24" s="20">
        <f t="shared" si="3"/>
        <v>24466180.199999999</v>
      </c>
    </row>
    <row r="25" spans="2:18" x14ac:dyDescent="0.25">
      <c r="B25" s="17" t="s">
        <v>35</v>
      </c>
      <c r="C25" s="18">
        <v>223088330</v>
      </c>
      <c r="D25" s="18">
        <v>186113037.28999999</v>
      </c>
      <c r="E25" s="19">
        <v>51874612.369999997</v>
      </c>
      <c r="F25" s="19">
        <v>4154944.83</v>
      </c>
      <c r="G25" s="19">
        <v>8126511.75</v>
      </c>
      <c r="H25" s="11">
        <v>9345745.4100000001</v>
      </c>
      <c r="I25" s="19">
        <v>4005163.82</v>
      </c>
      <c r="J25" s="19">
        <v>58341915.340000004</v>
      </c>
      <c r="K25" s="19">
        <v>53368925.729999997</v>
      </c>
      <c r="L25" s="19">
        <v>40672531.350000001</v>
      </c>
      <c r="M25" s="19">
        <v>9602565.3000000007</v>
      </c>
      <c r="N25" s="19">
        <v>38320401.259999998</v>
      </c>
      <c r="O25" s="19"/>
      <c r="P25" s="19"/>
      <c r="Q25" s="20">
        <f t="shared" si="3"/>
        <v>277813317.15999997</v>
      </c>
      <c r="R25" s="11"/>
    </row>
    <row r="26" spans="2:18" x14ac:dyDescent="0.25">
      <c r="B26" s="17" t="s">
        <v>36</v>
      </c>
      <c r="C26" s="18">
        <v>49000000</v>
      </c>
      <c r="D26" s="18">
        <v>18184767.739999998</v>
      </c>
      <c r="E26" s="19">
        <v>2305804.96</v>
      </c>
      <c r="F26" s="19">
        <f>+VLOOKUP(B26,[1]RefCCPCuenta!$B$8:$E$43,4,FALSE)</f>
        <v>3859023.47</v>
      </c>
      <c r="G26" s="19">
        <v>2890290.01</v>
      </c>
      <c r="H26" s="19">
        <v>6388334.4900000002</v>
      </c>
      <c r="I26" s="19">
        <v>3551199.38</v>
      </c>
      <c r="J26" s="19">
        <v>4202912.2</v>
      </c>
      <c r="K26" s="19">
        <v>7301261.7999999998</v>
      </c>
      <c r="L26" s="19">
        <v>1047428.89</v>
      </c>
      <c r="M26" s="19">
        <v>7821136.5199999996</v>
      </c>
      <c r="N26" s="19">
        <v>3161511.7</v>
      </c>
      <c r="O26" s="19"/>
      <c r="P26" s="19"/>
      <c r="Q26" s="20">
        <f t="shared" si="3"/>
        <v>42528903.420000002</v>
      </c>
    </row>
    <row r="27" spans="2:18" x14ac:dyDescent="0.25">
      <c r="B27" s="12" t="s">
        <v>37</v>
      </c>
      <c r="C27" s="13">
        <v>559237473</v>
      </c>
      <c r="D27" s="22">
        <f>+SUM(D28:D36)</f>
        <v>-22744193.740000002</v>
      </c>
      <c r="E27" s="14">
        <f>+SUM(E28:E36)</f>
        <v>47148828.850000001</v>
      </c>
      <c r="F27" s="14">
        <f>+SUM(F28:F36)</f>
        <v>24869306.610000003</v>
      </c>
      <c r="G27" s="14">
        <f t="shared" ref="G27:P27" si="5">+SUM(G28:G36)</f>
        <v>13506246.23</v>
      </c>
      <c r="H27" s="14">
        <f>+SUM(H28:H36)</f>
        <v>28552662.280000001</v>
      </c>
      <c r="I27" s="14">
        <f t="shared" si="5"/>
        <v>16148847.810000001</v>
      </c>
      <c r="J27" s="14">
        <f t="shared" si="5"/>
        <v>26156603.109999999</v>
      </c>
      <c r="K27" s="14">
        <f t="shared" si="5"/>
        <v>43101756.590000004</v>
      </c>
      <c r="L27" s="14">
        <f t="shared" si="5"/>
        <v>1495110.04</v>
      </c>
      <c r="M27" s="14">
        <f t="shared" si="5"/>
        <v>70904936.219999999</v>
      </c>
      <c r="N27" s="14">
        <f t="shared" si="5"/>
        <v>77338237.829999998</v>
      </c>
      <c r="O27" s="14">
        <f t="shared" si="5"/>
        <v>0</v>
      </c>
      <c r="P27" s="14">
        <f t="shared" si="5"/>
        <v>0</v>
      </c>
      <c r="Q27" s="15">
        <f t="shared" si="3"/>
        <v>349222535.56999999</v>
      </c>
    </row>
    <row r="28" spans="2:18" x14ac:dyDescent="0.25">
      <c r="B28" s="17" t="s">
        <v>38</v>
      </c>
      <c r="C28" s="18">
        <v>135260000</v>
      </c>
      <c r="D28" s="21">
        <v>-46970640.640000001</v>
      </c>
      <c r="E28" s="19">
        <v>16232736.289999999</v>
      </c>
      <c r="F28" s="19">
        <v>17265358.100000001</v>
      </c>
      <c r="G28" s="19">
        <v>4005941.36</v>
      </c>
      <c r="H28" s="19">
        <v>11005638.16</v>
      </c>
      <c r="I28" s="19">
        <v>134570</v>
      </c>
      <c r="J28" s="19">
        <v>5644013.2800000003</v>
      </c>
      <c r="K28" s="19">
        <v>1808864</v>
      </c>
      <c r="L28" s="19">
        <v>138393.22</v>
      </c>
      <c r="M28" s="19">
        <v>9076177.5600000005</v>
      </c>
      <c r="N28" s="19">
        <v>7682557.2000000002</v>
      </c>
      <c r="O28" s="19"/>
      <c r="P28" s="19"/>
      <c r="Q28" s="20">
        <f t="shared" si="3"/>
        <v>72994249.170000002</v>
      </c>
    </row>
    <row r="29" spans="2:18" x14ac:dyDescent="0.25">
      <c r="B29" s="17" t="s">
        <v>39</v>
      </c>
      <c r="C29" s="18">
        <v>4260000</v>
      </c>
      <c r="D29" s="21">
        <v>-752785.4</v>
      </c>
      <c r="E29" s="19">
        <v>0</v>
      </c>
      <c r="F29" s="19">
        <v>749966.7</v>
      </c>
      <c r="G29" s="19">
        <v>0</v>
      </c>
      <c r="H29" s="19">
        <v>0</v>
      </c>
      <c r="I29" s="19">
        <v>0</v>
      </c>
      <c r="J29" s="19">
        <v>0</v>
      </c>
      <c r="K29" s="19">
        <v>208860</v>
      </c>
      <c r="L29" s="19">
        <v>1040</v>
      </c>
      <c r="M29" s="19">
        <v>100441.60000000001</v>
      </c>
      <c r="N29" s="19">
        <v>40320.839999999997</v>
      </c>
      <c r="O29" s="19"/>
      <c r="P29" s="19"/>
      <c r="Q29" s="20">
        <f t="shared" si="3"/>
        <v>1100629.1400000001</v>
      </c>
      <c r="R29" s="11"/>
    </row>
    <row r="30" spans="2:18" x14ac:dyDescent="0.25">
      <c r="B30" s="17" t="s">
        <v>40</v>
      </c>
      <c r="C30" s="18">
        <v>3100000</v>
      </c>
      <c r="D30" s="18">
        <v>2058179</v>
      </c>
      <c r="E30" s="18">
        <v>0</v>
      </c>
      <c r="F30" s="19">
        <v>0</v>
      </c>
      <c r="G30" s="19">
        <v>752243.22</v>
      </c>
      <c r="H30" s="19">
        <v>0</v>
      </c>
      <c r="I30" s="19">
        <v>562191.74</v>
      </c>
      <c r="J30" s="19">
        <v>400000</v>
      </c>
      <c r="K30" s="19">
        <v>0</v>
      </c>
      <c r="L30" s="19">
        <v>36388.5</v>
      </c>
      <c r="M30" s="19">
        <v>1625140.94</v>
      </c>
      <c r="N30" s="19">
        <v>0</v>
      </c>
      <c r="O30" s="19"/>
      <c r="P30" s="19"/>
      <c r="Q30" s="20">
        <f t="shared" si="3"/>
        <v>3375964.4</v>
      </c>
    </row>
    <row r="31" spans="2:18" x14ac:dyDescent="0.25">
      <c r="B31" s="17" t="s">
        <v>41</v>
      </c>
      <c r="C31" s="18">
        <v>201341</v>
      </c>
      <c r="D31" s="18">
        <v>170000</v>
      </c>
      <c r="E31" s="18">
        <v>0</v>
      </c>
      <c r="F31" s="18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177123.46</v>
      </c>
      <c r="O31" s="19"/>
      <c r="P31" s="19"/>
      <c r="Q31" s="20">
        <f t="shared" si="3"/>
        <v>177123.46</v>
      </c>
    </row>
    <row r="32" spans="2:18" x14ac:dyDescent="0.25">
      <c r="B32" s="17" t="s">
        <v>42</v>
      </c>
      <c r="C32" s="18">
        <v>1060000</v>
      </c>
      <c r="D32" s="18">
        <v>5153190</v>
      </c>
      <c r="E32" s="19">
        <v>0</v>
      </c>
      <c r="F32" s="19">
        <v>54752</v>
      </c>
      <c r="G32" s="19">
        <v>0</v>
      </c>
      <c r="H32" s="19">
        <v>0</v>
      </c>
      <c r="I32" s="19">
        <v>433786.88</v>
      </c>
      <c r="J32" s="19">
        <v>0</v>
      </c>
      <c r="K32" s="19">
        <v>0</v>
      </c>
      <c r="L32" s="19">
        <v>39757.14</v>
      </c>
      <c r="M32" s="19">
        <v>276168.81</v>
      </c>
      <c r="N32" s="19">
        <v>0</v>
      </c>
      <c r="O32" s="19"/>
      <c r="P32" s="19"/>
      <c r="Q32" s="20">
        <f t="shared" si="3"/>
        <v>804464.83000000007</v>
      </c>
    </row>
    <row r="33" spans="2:17" x14ac:dyDescent="0.25">
      <c r="B33" s="17" t="s">
        <v>43</v>
      </c>
      <c r="C33" s="18">
        <v>279710000</v>
      </c>
      <c r="D33" s="21">
        <v>-66110593.780000001</v>
      </c>
      <c r="E33" s="19">
        <v>28931558.239999998</v>
      </c>
      <c r="F33" s="19">
        <v>4705510.4400000004</v>
      </c>
      <c r="G33" s="19">
        <v>6885296.9000000004</v>
      </c>
      <c r="H33" s="19">
        <v>3703571.14</v>
      </c>
      <c r="I33" s="19">
        <v>7374648.1399999997</v>
      </c>
      <c r="J33" s="19">
        <v>2519656.7000000002</v>
      </c>
      <c r="K33" s="19">
        <v>16165012.73</v>
      </c>
      <c r="L33" s="19">
        <v>46302.3</v>
      </c>
      <c r="M33" s="19">
        <v>32557238.879999999</v>
      </c>
      <c r="N33" s="19">
        <v>56119658.289999999</v>
      </c>
      <c r="O33" s="19"/>
      <c r="P33" s="19"/>
      <c r="Q33" s="20">
        <f t="shared" si="3"/>
        <v>159008453.75999999</v>
      </c>
    </row>
    <row r="34" spans="2:17" x14ac:dyDescent="0.25">
      <c r="B34" s="17" t="s">
        <v>44</v>
      </c>
      <c r="C34" s="18">
        <v>72230000</v>
      </c>
      <c r="D34" s="18">
        <v>70023295.959999993</v>
      </c>
      <c r="E34" s="19">
        <v>1763030.62</v>
      </c>
      <c r="F34" s="19">
        <v>1922302.93</v>
      </c>
      <c r="G34" s="19">
        <v>1732374.75</v>
      </c>
      <c r="H34" s="19">
        <v>12467978.59</v>
      </c>
      <c r="I34" s="19">
        <v>7196770.8099999996</v>
      </c>
      <c r="J34" s="19">
        <v>6394891.9299999997</v>
      </c>
      <c r="K34" s="19">
        <v>12793351.439999999</v>
      </c>
      <c r="L34" s="19">
        <v>1056339.53</v>
      </c>
      <c r="M34" s="19">
        <v>13473868.58</v>
      </c>
      <c r="N34" s="19">
        <v>9786135.1500000004</v>
      </c>
      <c r="O34" s="19"/>
      <c r="P34" s="19"/>
      <c r="Q34" s="20">
        <f t="shared" si="3"/>
        <v>68587044.329999998</v>
      </c>
    </row>
    <row r="35" spans="2:17" x14ac:dyDescent="0.25">
      <c r="B35" s="17" t="s">
        <v>45</v>
      </c>
      <c r="C35" s="18">
        <v>0</v>
      </c>
      <c r="D35" s="18">
        <v>0</v>
      </c>
      <c r="E35" s="18">
        <v>0</v>
      </c>
      <c r="F35" s="18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/>
      <c r="P35" s="19"/>
      <c r="Q35" s="20">
        <f t="shared" si="3"/>
        <v>0</v>
      </c>
    </row>
    <row r="36" spans="2:17" x14ac:dyDescent="0.25">
      <c r="B36" s="17" t="s">
        <v>46</v>
      </c>
      <c r="C36" s="18">
        <v>63416132</v>
      </c>
      <c r="D36" s="23">
        <v>13685161.119999999</v>
      </c>
      <c r="E36" s="19">
        <v>221503.7</v>
      </c>
      <c r="F36" s="19">
        <v>171416.44</v>
      </c>
      <c r="G36" s="19">
        <v>130390</v>
      </c>
      <c r="H36" s="19">
        <v>1375474.39</v>
      </c>
      <c r="I36" s="19">
        <v>446880.24</v>
      </c>
      <c r="J36" s="19">
        <v>11198041.199999999</v>
      </c>
      <c r="K36" s="19">
        <v>12125668.42</v>
      </c>
      <c r="L36" s="19">
        <v>176889.35</v>
      </c>
      <c r="M36" s="19">
        <v>13795899.85</v>
      </c>
      <c r="N36" s="19">
        <v>3532442.89</v>
      </c>
      <c r="O36" s="19"/>
      <c r="P36" s="19"/>
      <c r="Q36" s="20">
        <f t="shared" si="3"/>
        <v>43174606.480000004</v>
      </c>
    </row>
    <row r="37" spans="2:17" x14ac:dyDescent="0.25">
      <c r="B37" s="12" t="s">
        <v>47</v>
      </c>
      <c r="C37" s="13">
        <v>67063000</v>
      </c>
      <c r="D37" s="14">
        <f t="shared" ref="D37:H37" si="6">+SUM(D38:D45)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  <c r="I37" s="14">
        <f>+SUM(I38:I45)</f>
        <v>14800750</v>
      </c>
      <c r="J37" s="14">
        <f t="shared" ref="J37:P37" si="7">+SUM(J38:J45)</f>
        <v>4950000</v>
      </c>
      <c r="K37" s="14">
        <f t="shared" si="7"/>
        <v>3750000</v>
      </c>
      <c r="L37" s="14">
        <f t="shared" si="7"/>
        <v>5860750</v>
      </c>
      <c r="M37" s="14">
        <f t="shared" si="7"/>
        <v>12610750</v>
      </c>
      <c r="N37" s="14">
        <f t="shared" si="7"/>
        <v>2025000</v>
      </c>
      <c r="O37" s="14">
        <f t="shared" si="7"/>
        <v>0</v>
      </c>
      <c r="P37" s="14">
        <f t="shared" si="7"/>
        <v>0</v>
      </c>
      <c r="Q37" s="15">
        <f t="shared" si="3"/>
        <v>43997250</v>
      </c>
    </row>
    <row r="38" spans="2:17" x14ac:dyDescent="0.25">
      <c r="B38" s="17" t="s">
        <v>48</v>
      </c>
      <c r="C38" s="18">
        <v>61863000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9">
        <v>14800750</v>
      </c>
      <c r="J38" s="19">
        <v>4950000</v>
      </c>
      <c r="K38" s="18">
        <v>3750000</v>
      </c>
      <c r="L38" s="19">
        <v>5860750</v>
      </c>
      <c r="M38" s="19">
        <v>12610750</v>
      </c>
      <c r="N38" s="19">
        <v>2025000</v>
      </c>
      <c r="O38" s="19"/>
      <c r="P38" s="19"/>
      <c r="Q38" s="20">
        <f t="shared" si="3"/>
        <v>43997250</v>
      </c>
    </row>
    <row r="39" spans="2:17" x14ac:dyDescent="0.25">
      <c r="B39" s="17" t="s">
        <v>49</v>
      </c>
      <c r="C39" s="18">
        <v>5100000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9">
        <v>0</v>
      </c>
      <c r="M39" s="19">
        <v>0</v>
      </c>
      <c r="N39" s="19">
        <v>0</v>
      </c>
      <c r="O39" s="19"/>
      <c r="P39" s="19"/>
      <c r="Q39" s="20">
        <f t="shared" si="3"/>
        <v>0</v>
      </c>
    </row>
    <row r="40" spans="2:17" x14ac:dyDescent="0.25">
      <c r="B40" s="17" t="s">
        <v>50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9">
        <v>0</v>
      </c>
      <c r="M40" s="19">
        <v>0</v>
      </c>
      <c r="N40" s="19">
        <v>0</v>
      </c>
      <c r="O40" s="19"/>
      <c r="P40" s="19"/>
      <c r="Q40" s="20">
        <f t="shared" si="3"/>
        <v>0</v>
      </c>
    </row>
    <row r="41" spans="2:17" x14ac:dyDescent="0.25">
      <c r="B41" s="17" t="s">
        <v>51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9">
        <v>0</v>
      </c>
      <c r="M41" s="19">
        <v>0</v>
      </c>
      <c r="N41" s="19">
        <v>0</v>
      </c>
      <c r="O41" s="19"/>
      <c r="P41" s="19"/>
      <c r="Q41" s="20">
        <f t="shared" si="3"/>
        <v>0</v>
      </c>
    </row>
    <row r="42" spans="2:17" x14ac:dyDescent="0.25">
      <c r="B42" s="17" t="s">
        <v>52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9">
        <v>0</v>
      </c>
      <c r="M42" s="19">
        <v>0</v>
      </c>
      <c r="N42" s="19">
        <v>0</v>
      </c>
      <c r="O42" s="19"/>
      <c r="P42" s="19"/>
      <c r="Q42" s="20">
        <f t="shared" si="3"/>
        <v>0</v>
      </c>
    </row>
    <row r="43" spans="2:17" x14ac:dyDescent="0.25">
      <c r="B43" s="17" t="s">
        <v>53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9">
        <v>0</v>
      </c>
      <c r="M43" s="19">
        <v>0</v>
      </c>
      <c r="N43" s="19">
        <v>0</v>
      </c>
      <c r="O43" s="19"/>
      <c r="P43" s="19"/>
      <c r="Q43" s="20">
        <f t="shared" si="3"/>
        <v>0</v>
      </c>
    </row>
    <row r="44" spans="2:17" x14ac:dyDescent="0.25">
      <c r="B44" s="17" t="s">
        <v>54</v>
      </c>
      <c r="C44" s="18">
        <v>100000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9">
        <v>0</v>
      </c>
      <c r="M44" s="19">
        <v>0</v>
      </c>
      <c r="N44" s="19">
        <v>0</v>
      </c>
      <c r="O44" s="19"/>
      <c r="P44" s="19"/>
      <c r="Q44" s="20">
        <f t="shared" si="3"/>
        <v>0</v>
      </c>
    </row>
    <row r="45" spans="2:17" x14ac:dyDescent="0.25">
      <c r="B45" s="17" t="s">
        <v>55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9">
        <v>0</v>
      </c>
      <c r="M45" s="19">
        <v>0</v>
      </c>
      <c r="N45" s="19">
        <v>0</v>
      </c>
      <c r="O45" s="19"/>
      <c r="P45" s="19"/>
      <c r="Q45" s="20">
        <f t="shared" si="3"/>
        <v>0</v>
      </c>
    </row>
    <row r="46" spans="2:17" x14ac:dyDescent="0.25">
      <c r="B46" s="12" t="s">
        <v>56</v>
      </c>
      <c r="C46" s="13">
        <v>891107444</v>
      </c>
      <c r="D46" s="22">
        <f>+SUM(D47:D53)</f>
        <v>-321087444</v>
      </c>
      <c r="E46" s="14">
        <f>+SUM(E47:E53)</f>
        <v>0</v>
      </c>
      <c r="F46" s="14">
        <f>+SUM(F47:F53)</f>
        <v>0</v>
      </c>
      <c r="G46" s="14">
        <f t="shared" ref="G46:P46" si="8">+SUM(G47:G53)</f>
        <v>0</v>
      </c>
      <c r="H46" s="14">
        <f t="shared" si="8"/>
        <v>0</v>
      </c>
      <c r="I46" s="14">
        <f t="shared" si="8"/>
        <v>0</v>
      </c>
      <c r="J46" s="14">
        <f t="shared" si="8"/>
        <v>570000000</v>
      </c>
      <c r="K46" s="14">
        <f t="shared" si="8"/>
        <v>0</v>
      </c>
      <c r="L46" s="14">
        <f t="shared" si="8"/>
        <v>0</v>
      </c>
      <c r="M46" s="14">
        <f t="shared" si="8"/>
        <v>0</v>
      </c>
      <c r="N46" s="14">
        <f t="shared" si="8"/>
        <v>0</v>
      </c>
      <c r="O46" s="14">
        <f t="shared" si="8"/>
        <v>0</v>
      </c>
      <c r="P46" s="14">
        <f t="shared" si="8"/>
        <v>0</v>
      </c>
      <c r="Q46" s="14">
        <f t="shared" si="3"/>
        <v>570000000</v>
      </c>
    </row>
    <row r="47" spans="2:17" x14ac:dyDescent="0.25">
      <c r="B47" s="17" t="s">
        <v>57</v>
      </c>
      <c r="C47" s="18">
        <v>10000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9">
        <v>0</v>
      </c>
      <c r="M47" s="19">
        <v>0</v>
      </c>
      <c r="N47" s="19">
        <v>0</v>
      </c>
      <c r="O47" s="18"/>
      <c r="P47" s="18"/>
      <c r="Q47" s="19">
        <f t="shared" si="3"/>
        <v>0</v>
      </c>
    </row>
    <row r="48" spans="2:17" x14ac:dyDescent="0.25">
      <c r="B48" s="17" t="s">
        <v>58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9">
        <v>0</v>
      </c>
      <c r="M48" s="19">
        <v>0</v>
      </c>
      <c r="N48" s="19">
        <v>0</v>
      </c>
      <c r="O48" s="18"/>
      <c r="P48" s="18"/>
      <c r="Q48" s="19">
        <f t="shared" si="3"/>
        <v>0</v>
      </c>
    </row>
    <row r="49" spans="2:17" x14ac:dyDescent="0.25">
      <c r="B49" s="17" t="s">
        <v>59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9">
        <v>0</v>
      </c>
      <c r="M49" s="19">
        <v>0</v>
      </c>
      <c r="N49" s="19">
        <v>0</v>
      </c>
      <c r="O49" s="18"/>
      <c r="P49" s="18"/>
      <c r="Q49" s="19">
        <f t="shared" si="3"/>
        <v>0</v>
      </c>
    </row>
    <row r="50" spans="2:17" x14ac:dyDescent="0.25">
      <c r="B50" s="17" t="s">
        <v>60</v>
      </c>
      <c r="C50" s="18">
        <v>891097444</v>
      </c>
      <c r="D50" s="21">
        <v>-321087444</v>
      </c>
      <c r="E50" s="18">
        <v>0</v>
      </c>
      <c r="F50" s="18">
        <v>0</v>
      </c>
      <c r="G50" s="18">
        <v>0</v>
      </c>
      <c r="H50" s="18">
        <v>0</v>
      </c>
      <c r="I50" s="19">
        <f>+VLOOKUP(B50,[2]RefCCPCuenta!$B$8:$H$45,7,FALSE)</f>
        <v>0</v>
      </c>
      <c r="J50" s="19">
        <v>570000000</v>
      </c>
      <c r="K50" s="18">
        <v>0</v>
      </c>
      <c r="L50" s="19">
        <v>0</v>
      </c>
      <c r="M50" s="19">
        <v>0</v>
      </c>
      <c r="N50" s="19">
        <v>0</v>
      </c>
      <c r="O50" s="18"/>
      <c r="P50" s="18"/>
      <c r="Q50" s="19">
        <f t="shared" si="3"/>
        <v>570000000</v>
      </c>
    </row>
    <row r="51" spans="2:17" x14ac:dyDescent="0.25">
      <c r="B51" s="17" t="s">
        <v>61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9">
        <v>0</v>
      </c>
      <c r="M51" s="19">
        <v>0</v>
      </c>
      <c r="N51" s="19">
        <v>0</v>
      </c>
      <c r="O51" s="18"/>
      <c r="P51" s="18"/>
      <c r="Q51" s="19">
        <f t="shared" si="3"/>
        <v>0</v>
      </c>
    </row>
    <row r="52" spans="2:17" x14ac:dyDescent="0.25">
      <c r="B52" s="17" t="s">
        <v>62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9">
        <v>0</v>
      </c>
      <c r="M52" s="19">
        <v>0</v>
      </c>
      <c r="N52" s="19">
        <v>0</v>
      </c>
      <c r="O52" s="18"/>
      <c r="P52" s="18"/>
      <c r="Q52" s="19">
        <f t="shared" si="3"/>
        <v>0</v>
      </c>
    </row>
    <row r="53" spans="2:17" x14ac:dyDescent="0.25">
      <c r="B53" s="17" t="s">
        <v>63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9">
        <v>0</v>
      </c>
      <c r="M53" s="19">
        <v>0</v>
      </c>
      <c r="N53" s="19">
        <v>0</v>
      </c>
      <c r="O53" s="18"/>
      <c r="P53" s="18"/>
      <c r="Q53" s="19">
        <f t="shared" si="3"/>
        <v>0</v>
      </c>
    </row>
    <row r="54" spans="2:17" x14ac:dyDescent="0.25">
      <c r="B54" s="12" t="s">
        <v>64</v>
      </c>
      <c r="C54" s="13">
        <v>1806102261</v>
      </c>
      <c r="D54" s="14">
        <f>+SUM(D55:D63)</f>
        <v>433809197.32000005</v>
      </c>
      <c r="E54" s="14">
        <f>+SUM(E55:E63)</f>
        <v>96013150.329999998</v>
      </c>
      <c r="F54" s="14">
        <f>+SUM(F55:F63)</f>
        <v>417858077.27999997</v>
      </c>
      <c r="G54" s="14">
        <f>+SUM(G55:G63)</f>
        <v>130926851.33</v>
      </c>
      <c r="H54" s="14">
        <f t="shared" ref="H54:P54" si="9">+SUM(H55:H63)</f>
        <v>30469605.619999997</v>
      </c>
      <c r="I54" s="14">
        <f t="shared" si="9"/>
        <v>430535819.96999997</v>
      </c>
      <c r="J54" s="14">
        <f t="shared" si="9"/>
        <v>51272961.390000001</v>
      </c>
      <c r="K54" s="14">
        <f t="shared" si="9"/>
        <v>160454927.85999998</v>
      </c>
      <c r="L54" s="14">
        <f t="shared" si="9"/>
        <v>122991332.55000001</v>
      </c>
      <c r="M54" s="14">
        <f t="shared" si="9"/>
        <v>160386076.58000001</v>
      </c>
      <c r="N54" s="14">
        <f t="shared" si="9"/>
        <v>70243888.280000001</v>
      </c>
      <c r="O54" s="14">
        <f t="shared" si="9"/>
        <v>0</v>
      </c>
      <c r="P54" s="14">
        <f t="shared" si="9"/>
        <v>0</v>
      </c>
      <c r="Q54" s="14">
        <f t="shared" si="3"/>
        <v>1671152691.1899998</v>
      </c>
    </row>
    <row r="55" spans="2:17" x14ac:dyDescent="0.25">
      <c r="B55" s="17" t="s">
        <v>65</v>
      </c>
      <c r="C55" s="18">
        <v>530138974</v>
      </c>
      <c r="D55" s="21">
        <v>-245845947.78</v>
      </c>
      <c r="E55" s="19">
        <v>5989946.29</v>
      </c>
      <c r="F55" s="19">
        <v>45647601.030000001</v>
      </c>
      <c r="G55" s="19">
        <v>3457055.48</v>
      </c>
      <c r="H55" s="19">
        <v>4940301</v>
      </c>
      <c r="I55" s="19">
        <v>8342764.3099999996</v>
      </c>
      <c r="J55" s="19">
        <v>5603599.04</v>
      </c>
      <c r="K55" s="19">
        <v>24970606.050000001</v>
      </c>
      <c r="L55" s="19">
        <v>4641611.03</v>
      </c>
      <c r="M55" s="18">
        <v>16443525.689999999</v>
      </c>
      <c r="N55" s="19">
        <v>0</v>
      </c>
      <c r="O55" s="18"/>
      <c r="P55" s="18"/>
      <c r="Q55" s="19">
        <f t="shared" si="3"/>
        <v>120037009.92</v>
      </c>
    </row>
    <row r="56" spans="2:17" x14ac:dyDescent="0.25">
      <c r="B56" s="17" t="s">
        <v>66</v>
      </c>
      <c r="C56" s="18">
        <v>5318259</v>
      </c>
      <c r="D56" s="21">
        <v>-960759</v>
      </c>
      <c r="E56" s="19">
        <v>0</v>
      </c>
      <c r="F56" s="19">
        <v>0</v>
      </c>
      <c r="G56" s="19">
        <v>0</v>
      </c>
      <c r="H56" s="19">
        <v>0</v>
      </c>
      <c r="I56" s="19">
        <v>1368800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8"/>
      <c r="P56" s="18"/>
      <c r="Q56" s="19">
        <f t="shared" si="3"/>
        <v>1368800</v>
      </c>
    </row>
    <row r="57" spans="2:17" x14ac:dyDescent="0.25">
      <c r="B57" s="17" t="s">
        <v>67</v>
      </c>
      <c r="C57" s="18">
        <v>1091092391</v>
      </c>
      <c r="D57" s="18">
        <v>371340223.91000003</v>
      </c>
      <c r="E57" s="19">
        <v>79221589.439999998</v>
      </c>
      <c r="F57" s="19">
        <v>367210476.25</v>
      </c>
      <c r="G57" s="19">
        <v>45794435.850000001</v>
      </c>
      <c r="H57" s="19">
        <v>0</v>
      </c>
      <c r="I57" s="19">
        <v>401117424.19999999</v>
      </c>
      <c r="J57" s="19">
        <v>45061801.590000004</v>
      </c>
      <c r="K57" s="19">
        <v>118295671.28</v>
      </c>
      <c r="L57" s="19">
        <v>121918329.37</v>
      </c>
      <c r="M57" s="18">
        <v>108813304.72</v>
      </c>
      <c r="N57" s="19">
        <v>0</v>
      </c>
      <c r="O57" s="18"/>
      <c r="P57" s="18"/>
      <c r="Q57" s="19">
        <f t="shared" si="3"/>
        <v>1287433032.7</v>
      </c>
    </row>
    <row r="58" spans="2:17" x14ac:dyDescent="0.25">
      <c r="B58" s="17" t="s">
        <v>68</v>
      </c>
      <c r="C58" s="18">
        <v>730000</v>
      </c>
      <c r="D58" s="18">
        <v>105918564.04000001</v>
      </c>
      <c r="E58" s="19">
        <v>35164</v>
      </c>
      <c r="F58" s="19">
        <v>0</v>
      </c>
      <c r="G58" s="19">
        <v>81616860</v>
      </c>
      <c r="H58" s="19">
        <v>8059690</v>
      </c>
      <c r="I58" s="19">
        <v>6951000</v>
      </c>
      <c r="J58" s="19">
        <v>0</v>
      </c>
      <c r="K58" s="19">
        <v>1260000</v>
      </c>
      <c r="L58" s="19">
        <v>0</v>
      </c>
      <c r="M58" s="18">
        <v>207680</v>
      </c>
      <c r="N58" s="24">
        <v>830720</v>
      </c>
      <c r="O58" s="18"/>
      <c r="P58" s="18"/>
      <c r="Q58" s="19">
        <f t="shared" si="3"/>
        <v>98961114</v>
      </c>
    </row>
    <row r="59" spans="2:17" x14ac:dyDescent="0.25">
      <c r="B59" s="17" t="s">
        <v>69</v>
      </c>
      <c r="C59" s="18">
        <v>66822637</v>
      </c>
      <c r="D59" s="18">
        <v>78024396.75</v>
      </c>
      <c r="E59" s="18">
        <v>0</v>
      </c>
      <c r="F59" s="19">
        <v>5000000</v>
      </c>
      <c r="G59" s="19">
        <v>0</v>
      </c>
      <c r="H59" s="19">
        <v>14105483.699999999</v>
      </c>
      <c r="I59" s="19">
        <v>12755831.460000001</v>
      </c>
      <c r="J59" s="19">
        <v>607560.76</v>
      </c>
      <c r="K59" s="19">
        <v>5392043.04</v>
      </c>
      <c r="L59" s="19">
        <v>-3568607.85</v>
      </c>
      <c r="M59" s="18">
        <v>9478288.3699999992</v>
      </c>
      <c r="N59" s="24">
        <v>12221775</v>
      </c>
      <c r="O59" s="18"/>
      <c r="P59" s="18"/>
      <c r="Q59" s="19">
        <f t="shared" si="3"/>
        <v>55992374.479999997</v>
      </c>
    </row>
    <row r="60" spans="2:17" x14ac:dyDescent="0.25">
      <c r="B60" s="17" t="s">
        <v>70</v>
      </c>
      <c r="C60" s="18">
        <v>2000000</v>
      </c>
      <c r="D60" s="18">
        <v>21946451</v>
      </c>
      <c r="E60" s="19">
        <v>10766450.6</v>
      </c>
      <c r="F60" s="19">
        <v>0</v>
      </c>
      <c r="G60" s="19">
        <v>0</v>
      </c>
      <c r="H60" s="19">
        <v>1335117.2</v>
      </c>
      <c r="I60" s="19">
        <v>0</v>
      </c>
      <c r="J60" s="19">
        <v>0</v>
      </c>
      <c r="K60" s="19">
        <v>4514459.79</v>
      </c>
      <c r="L60" s="19">
        <v>0</v>
      </c>
      <c r="M60" s="19">
        <v>0</v>
      </c>
      <c r="N60" s="24">
        <v>259499.94</v>
      </c>
      <c r="O60" s="18"/>
      <c r="P60" s="18"/>
      <c r="Q60" s="19">
        <f t="shared" si="3"/>
        <v>16875527.530000001</v>
      </c>
    </row>
    <row r="61" spans="2:17" x14ac:dyDescent="0.25">
      <c r="B61" s="17" t="s">
        <v>71</v>
      </c>
      <c r="C61" s="18">
        <v>0</v>
      </c>
      <c r="D61" s="18">
        <v>0</v>
      </c>
      <c r="E61" s="18">
        <v>0</v>
      </c>
      <c r="F61" s="18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8"/>
      <c r="P61" s="18"/>
      <c r="Q61" s="19">
        <f t="shared" si="3"/>
        <v>0</v>
      </c>
    </row>
    <row r="62" spans="2:17" x14ac:dyDescent="0.25">
      <c r="B62" s="17" t="s">
        <v>72</v>
      </c>
      <c r="C62" s="18">
        <v>30000000</v>
      </c>
      <c r="D62" s="21">
        <v>-7706500</v>
      </c>
      <c r="E62" s="19">
        <v>0</v>
      </c>
      <c r="F62" s="19">
        <v>0</v>
      </c>
      <c r="G62" s="19">
        <v>58500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8"/>
      <c r="P62" s="18"/>
      <c r="Q62" s="19">
        <f t="shared" si="3"/>
        <v>58500</v>
      </c>
    </row>
    <row r="63" spans="2:17" x14ac:dyDescent="0.25">
      <c r="B63" s="17" t="s">
        <v>73</v>
      </c>
      <c r="C63" s="18">
        <v>80000000</v>
      </c>
      <c r="D63" s="18">
        <v>111092768.40000001</v>
      </c>
      <c r="E63" s="18">
        <v>0</v>
      </c>
      <c r="F63" s="19">
        <v>0</v>
      </c>
      <c r="G63" s="19">
        <v>0</v>
      </c>
      <c r="H63" s="19">
        <v>2029013.72</v>
      </c>
      <c r="I63" s="19">
        <v>0</v>
      </c>
      <c r="J63" s="19">
        <v>0</v>
      </c>
      <c r="K63" s="19">
        <v>6022147.7000000002</v>
      </c>
      <c r="L63" s="19">
        <v>0</v>
      </c>
      <c r="M63" s="18">
        <v>25443277.800000001</v>
      </c>
      <c r="N63" s="24">
        <v>56931893.340000004</v>
      </c>
      <c r="O63" s="18"/>
      <c r="P63" s="18"/>
      <c r="Q63" s="19">
        <f t="shared" si="3"/>
        <v>90426332.560000002</v>
      </c>
    </row>
    <row r="64" spans="2:17" x14ac:dyDescent="0.25">
      <c r="B64" s="12" t="s">
        <v>74</v>
      </c>
      <c r="C64" s="13">
        <v>11125013810</v>
      </c>
      <c r="D64" s="13">
        <f t="shared" ref="D64:P64" si="10">+SUM(D65:D68)</f>
        <v>3278570329.5500002</v>
      </c>
      <c r="E64" s="14">
        <f t="shared" si="10"/>
        <v>219386435.25</v>
      </c>
      <c r="F64" s="14">
        <f t="shared" si="10"/>
        <v>406752098.08999997</v>
      </c>
      <c r="G64" s="14">
        <f t="shared" si="10"/>
        <v>749003531.53999996</v>
      </c>
      <c r="H64" s="14">
        <f t="shared" si="10"/>
        <v>962814687.59000003</v>
      </c>
      <c r="I64" s="14">
        <f t="shared" si="10"/>
        <v>902184848.27999997</v>
      </c>
      <c r="J64" s="14">
        <f t="shared" si="10"/>
        <v>2053584482.52</v>
      </c>
      <c r="K64" s="14">
        <f t="shared" si="10"/>
        <v>2523525772.21</v>
      </c>
      <c r="L64" s="14">
        <f t="shared" si="10"/>
        <v>522337464.81999999</v>
      </c>
      <c r="M64" s="14">
        <f t="shared" si="10"/>
        <v>774783330.97000003</v>
      </c>
      <c r="N64" s="14">
        <f t="shared" si="10"/>
        <v>2313615867.02</v>
      </c>
      <c r="O64" s="14">
        <f t="shared" si="10"/>
        <v>0</v>
      </c>
      <c r="P64" s="14">
        <f t="shared" si="10"/>
        <v>0</v>
      </c>
      <c r="Q64" s="14">
        <f t="shared" si="3"/>
        <v>11427988518.290001</v>
      </c>
    </row>
    <row r="65" spans="2:19" x14ac:dyDescent="0.25">
      <c r="B65" s="17" t="s">
        <v>75</v>
      </c>
      <c r="C65" s="18">
        <v>9390660798</v>
      </c>
      <c r="D65" s="18">
        <v>1516387291.22</v>
      </c>
      <c r="E65" s="19">
        <v>205686161.65000001</v>
      </c>
      <c r="F65" s="19">
        <v>406752098.08999997</v>
      </c>
      <c r="G65" s="19">
        <v>407560629.94</v>
      </c>
      <c r="H65" s="11">
        <v>874055969.99000001</v>
      </c>
      <c r="I65" s="19">
        <v>556593748.28999996</v>
      </c>
      <c r="J65" s="19">
        <v>1178768864.25</v>
      </c>
      <c r="K65" s="19">
        <v>2048414512.3399999</v>
      </c>
      <c r="L65" s="19">
        <v>433367136.08999997</v>
      </c>
      <c r="M65" s="18">
        <v>445113869.23000002</v>
      </c>
      <c r="N65" s="24">
        <v>1624501074.9100001</v>
      </c>
      <c r="O65" s="18"/>
      <c r="P65" s="18"/>
      <c r="Q65" s="19">
        <f t="shared" si="3"/>
        <v>8180814064.7800007</v>
      </c>
      <c r="R65" s="11"/>
      <c r="S65" s="11"/>
    </row>
    <row r="66" spans="2:19" x14ac:dyDescent="0.25">
      <c r="B66" s="17" t="s">
        <v>76</v>
      </c>
      <c r="C66" s="18">
        <v>1734353012</v>
      </c>
      <c r="D66" s="18">
        <v>1762183038.3299999</v>
      </c>
      <c r="E66" s="19">
        <v>13700273.6</v>
      </c>
      <c r="F66" s="19">
        <f>+VLOOKUP(B66,[1]RefCCPCuenta!$B$8:$E$43,4,FALSE)</f>
        <v>0</v>
      </c>
      <c r="G66" s="19">
        <v>341442901.60000002</v>
      </c>
      <c r="H66" s="19">
        <v>88758717.599999994</v>
      </c>
      <c r="I66" s="19">
        <v>345591099.99000001</v>
      </c>
      <c r="J66" s="19">
        <v>874815618.26999998</v>
      </c>
      <c r="K66" s="19">
        <v>475111259.87</v>
      </c>
      <c r="L66" s="19">
        <v>88970328.730000004</v>
      </c>
      <c r="M66" s="18">
        <v>329669461.74000001</v>
      </c>
      <c r="N66" s="24">
        <v>689114792.11000001</v>
      </c>
      <c r="O66" s="18"/>
      <c r="P66" s="18"/>
      <c r="Q66" s="19">
        <f t="shared" si="3"/>
        <v>3247174453.5099998</v>
      </c>
    </row>
    <row r="67" spans="2:19" x14ac:dyDescent="0.25">
      <c r="B67" s="17" t="s">
        <v>77</v>
      </c>
      <c r="C67" s="18">
        <v>0</v>
      </c>
      <c r="D67" s="18">
        <v>0</v>
      </c>
      <c r="E67" s="18">
        <v>0</v>
      </c>
      <c r="F67" s="18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8"/>
      <c r="P67" s="18"/>
      <c r="Q67" s="19">
        <f t="shared" si="3"/>
        <v>0</v>
      </c>
    </row>
    <row r="68" spans="2:19" x14ac:dyDescent="0.25">
      <c r="B68" s="17" t="s">
        <v>78</v>
      </c>
      <c r="C68" s="18">
        <v>0</v>
      </c>
      <c r="D68" s="18">
        <v>0</v>
      </c>
      <c r="E68" s="18">
        <v>0</v>
      </c>
      <c r="F68" s="18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8"/>
      <c r="P68" s="18"/>
      <c r="Q68" s="19">
        <f t="shared" si="3"/>
        <v>0</v>
      </c>
    </row>
    <row r="69" spans="2:19" x14ac:dyDescent="0.25">
      <c r="B69" s="12" t="s">
        <v>79</v>
      </c>
      <c r="C69" s="13">
        <v>0</v>
      </c>
      <c r="D69" s="13">
        <v>0</v>
      </c>
      <c r="E69" s="14">
        <f>+SUM(E70:E74)</f>
        <v>0</v>
      </c>
      <c r="F69" s="14">
        <f>+SUM(F70:F74)</f>
        <v>0</v>
      </c>
      <c r="G69" s="14">
        <f>+SUM(G70:G74)</f>
        <v>0</v>
      </c>
      <c r="H69" s="14">
        <f t="shared" ref="H69:P69" si="11">+SUM(H70:H74)</f>
        <v>0</v>
      </c>
      <c r="I69" s="14">
        <f t="shared" si="11"/>
        <v>0</v>
      </c>
      <c r="J69" s="14">
        <f t="shared" si="11"/>
        <v>0</v>
      </c>
      <c r="K69" s="14">
        <f t="shared" si="11"/>
        <v>0</v>
      </c>
      <c r="L69" s="14">
        <f t="shared" si="11"/>
        <v>0</v>
      </c>
      <c r="M69" s="14">
        <f t="shared" si="11"/>
        <v>0</v>
      </c>
      <c r="N69" s="14">
        <f t="shared" si="11"/>
        <v>0</v>
      </c>
      <c r="O69" s="14">
        <f t="shared" si="11"/>
        <v>0</v>
      </c>
      <c r="P69" s="14">
        <f t="shared" si="11"/>
        <v>0</v>
      </c>
      <c r="Q69" s="14">
        <f t="shared" si="3"/>
        <v>0</v>
      </c>
    </row>
    <row r="70" spans="2:19" x14ac:dyDescent="0.25">
      <c r="B70" s="17" t="s">
        <v>80</v>
      </c>
      <c r="C70" s="18">
        <v>0</v>
      </c>
      <c r="D70" s="18">
        <v>0</v>
      </c>
      <c r="E70" s="18">
        <v>0</v>
      </c>
      <c r="F70" s="18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8"/>
      <c r="P70" s="18"/>
      <c r="Q70" s="19">
        <f t="shared" si="3"/>
        <v>0</v>
      </c>
    </row>
    <row r="71" spans="2:19" x14ac:dyDescent="0.25">
      <c r="B71" s="17" t="s">
        <v>81</v>
      </c>
      <c r="C71" s="18">
        <v>0</v>
      </c>
      <c r="D71" s="18">
        <v>0</v>
      </c>
      <c r="E71" s="18">
        <v>0</v>
      </c>
      <c r="F71" s="18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8"/>
      <c r="P71" s="18"/>
      <c r="Q71" s="19">
        <f t="shared" si="3"/>
        <v>0</v>
      </c>
    </row>
    <row r="72" spans="2:19" x14ac:dyDescent="0.25">
      <c r="B72" s="17" t="s">
        <v>82</v>
      </c>
      <c r="C72" s="18">
        <v>0</v>
      </c>
      <c r="D72" s="18">
        <v>0</v>
      </c>
      <c r="E72" s="18">
        <v>0</v>
      </c>
      <c r="F72" s="18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8"/>
      <c r="P72" s="18"/>
      <c r="Q72" s="19">
        <f t="shared" si="3"/>
        <v>0</v>
      </c>
    </row>
    <row r="73" spans="2:19" x14ac:dyDescent="0.25">
      <c r="B73" s="17" t="s">
        <v>83</v>
      </c>
      <c r="C73" s="18">
        <v>0</v>
      </c>
      <c r="D73" s="18">
        <v>0</v>
      </c>
      <c r="E73" s="18">
        <v>0</v>
      </c>
      <c r="F73" s="18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8"/>
      <c r="P73" s="18"/>
      <c r="Q73" s="19">
        <f t="shared" si="3"/>
        <v>0</v>
      </c>
    </row>
    <row r="74" spans="2:19" x14ac:dyDescent="0.25">
      <c r="B74" s="17" t="s">
        <v>84</v>
      </c>
      <c r="C74" s="18">
        <v>0</v>
      </c>
      <c r="D74" s="18">
        <v>0</v>
      </c>
      <c r="E74" s="18">
        <v>0</v>
      </c>
      <c r="F74" s="18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8"/>
      <c r="P74" s="18"/>
      <c r="Q74" s="19">
        <f t="shared" si="3"/>
        <v>0</v>
      </c>
    </row>
    <row r="75" spans="2:19" x14ac:dyDescent="0.25">
      <c r="B75" s="12" t="s">
        <v>85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4">
        <f t="shared" ref="Q75:Q89" si="12">+SUM(E75:P75)</f>
        <v>0</v>
      </c>
    </row>
    <row r="76" spans="2:19" x14ac:dyDescent="0.25">
      <c r="B76" s="17" t="s">
        <v>86</v>
      </c>
      <c r="C76" s="18">
        <v>0</v>
      </c>
      <c r="D76" s="18">
        <v>0</v>
      </c>
      <c r="E76" s="18">
        <v>0</v>
      </c>
      <c r="F76" s="18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8"/>
      <c r="P76" s="18"/>
      <c r="Q76" s="19">
        <f>+SUM(E76:P76)</f>
        <v>0</v>
      </c>
    </row>
    <row r="77" spans="2:19" x14ac:dyDescent="0.25">
      <c r="B77" s="17" t="s">
        <v>87</v>
      </c>
      <c r="C77" s="18">
        <v>0</v>
      </c>
      <c r="D77" s="18">
        <v>0</v>
      </c>
      <c r="E77" s="18">
        <v>0</v>
      </c>
      <c r="F77" s="18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8"/>
      <c r="P77" s="18"/>
      <c r="Q77" s="19">
        <f t="shared" si="12"/>
        <v>0</v>
      </c>
    </row>
    <row r="78" spans="2:19" x14ac:dyDescent="0.25">
      <c r="B78" s="17" t="s">
        <v>88</v>
      </c>
      <c r="C78" s="18">
        <v>0</v>
      </c>
      <c r="D78" s="18">
        <v>0</v>
      </c>
      <c r="E78" s="18">
        <v>0</v>
      </c>
      <c r="F78" s="18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8"/>
      <c r="P78" s="18"/>
      <c r="Q78" s="19">
        <f t="shared" si="12"/>
        <v>0</v>
      </c>
    </row>
    <row r="79" spans="2:19" x14ac:dyDescent="0.25">
      <c r="B79" s="17" t="s">
        <v>89</v>
      </c>
      <c r="C79" s="18">
        <v>0</v>
      </c>
      <c r="D79" s="18">
        <v>0</v>
      </c>
      <c r="E79" s="18">
        <v>0</v>
      </c>
      <c r="F79" s="18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8"/>
      <c r="P79" s="18"/>
      <c r="Q79" s="19">
        <f t="shared" si="12"/>
        <v>0</v>
      </c>
    </row>
    <row r="80" spans="2:19" x14ac:dyDescent="0.25">
      <c r="B80" s="17" t="s">
        <v>90</v>
      </c>
      <c r="C80" s="18">
        <v>0</v>
      </c>
      <c r="D80" s="18">
        <v>0</v>
      </c>
      <c r="E80" s="18">
        <v>0</v>
      </c>
      <c r="F80" s="18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8"/>
      <c r="P80" s="18"/>
      <c r="Q80" s="19">
        <f t="shared" si="12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0">
        <f>+E82+E85+E88</f>
        <v>0</v>
      </c>
      <c r="F81" s="10">
        <f t="shared" ref="F81:P81" si="13">+F82+F85+F88</f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3"/>
        <v>0</v>
      </c>
      <c r="N81" s="10">
        <f t="shared" si="13"/>
        <v>0</v>
      </c>
      <c r="O81" s="10">
        <f t="shared" si="13"/>
        <v>0</v>
      </c>
      <c r="P81" s="10">
        <f t="shared" si="13"/>
        <v>0</v>
      </c>
      <c r="Q81" s="10">
        <f t="shared" si="12"/>
        <v>0</v>
      </c>
    </row>
    <row r="82" spans="2:17" x14ac:dyDescent="0.25">
      <c r="B82" s="12" t="s">
        <v>92</v>
      </c>
      <c r="C82" s="13">
        <v>0</v>
      </c>
      <c r="D82" s="13">
        <v>0</v>
      </c>
      <c r="E82" s="14">
        <f>+SUM(E83:E84)</f>
        <v>0</v>
      </c>
      <c r="F82" s="14">
        <f t="shared" ref="F82:G82" si="14">+SUM(F83:F84)</f>
        <v>0</v>
      </c>
      <c r="G82" s="14">
        <f t="shared" si="14"/>
        <v>0</v>
      </c>
      <c r="H82" s="14">
        <f t="shared" ref="H82:P82" si="15">+SUM(H83:H84)</f>
        <v>0</v>
      </c>
      <c r="I82" s="14">
        <f t="shared" si="15"/>
        <v>0</v>
      </c>
      <c r="J82" s="14">
        <f t="shared" si="15"/>
        <v>0</v>
      </c>
      <c r="K82" s="14">
        <f t="shared" si="15"/>
        <v>0</v>
      </c>
      <c r="L82" s="14">
        <f t="shared" si="15"/>
        <v>0</v>
      </c>
      <c r="M82" s="14">
        <f t="shared" si="15"/>
        <v>0</v>
      </c>
      <c r="N82" s="14">
        <f t="shared" si="15"/>
        <v>0</v>
      </c>
      <c r="O82" s="14">
        <f t="shared" si="15"/>
        <v>0</v>
      </c>
      <c r="P82" s="14">
        <f t="shared" si="15"/>
        <v>0</v>
      </c>
      <c r="Q82" s="14">
        <f t="shared" si="12"/>
        <v>0</v>
      </c>
    </row>
    <row r="83" spans="2:17" x14ac:dyDescent="0.25">
      <c r="B83" s="17" t="s">
        <v>93</v>
      </c>
      <c r="C83" s="18">
        <v>0</v>
      </c>
      <c r="D83" s="18">
        <v>0</v>
      </c>
      <c r="E83" s="18">
        <v>0</v>
      </c>
      <c r="F83" s="18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8"/>
      <c r="P83" s="18"/>
      <c r="Q83" s="19">
        <f t="shared" si="12"/>
        <v>0</v>
      </c>
    </row>
    <row r="84" spans="2:17" x14ac:dyDescent="0.25">
      <c r="B84" s="17" t="s">
        <v>94</v>
      </c>
      <c r="C84" s="18">
        <v>0</v>
      </c>
      <c r="D84" s="18">
        <v>0</v>
      </c>
      <c r="E84" s="18">
        <v>0</v>
      </c>
      <c r="F84" s="18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8"/>
      <c r="P84" s="18"/>
      <c r="Q84" s="19">
        <f t="shared" si="12"/>
        <v>0</v>
      </c>
    </row>
    <row r="85" spans="2:17" x14ac:dyDescent="0.25">
      <c r="B85" s="12" t="s">
        <v>95</v>
      </c>
      <c r="C85" s="13">
        <v>0</v>
      </c>
      <c r="D85" s="13">
        <v>0</v>
      </c>
      <c r="E85" s="14">
        <f>+SUM(E86:E87)</f>
        <v>0</v>
      </c>
      <c r="F85" s="14">
        <f t="shared" ref="F85:L85" si="16">+SUM(F86:F87)</f>
        <v>0</v>
      </c>
      <c r="G85" s="14">
        <f t="shared" si="16"/>
        <v>0</v>
      </c>
      <c r="H85" s="14">
        <f t="shared" si="16"/>
        <v>0</v>
      </c>
      <c r="I85" s="14">
        <f t="shared" si="16"/>
        <v>0</v>
      </c>
      <c r="J85" s="14">
        <f t="shared" si="16"/>
        <v>0</v>
      </c>
      <c r="K85" s="14">
        <f t="shared" si="16"/>
        <v>0</v>
      </c>
      <c r="L85" s="14">
        <f t="shared" si="16"/>
        <v>0</v>
      </c>
      <c r="M85" s="13"/>
      <c r="N85" s="12"/>
      <c r="O85" s="13"/>
      <c r="P85" s="13"/>
      <c r="Q85" s="14">
        <f t="shared" si="12"/>
        <v>0</v>
      </c>
    </row>
    <row r="86" spans="2:17" x14ac:dyDescent="0.25">
      <c r="B86" s="17" t="s">
        <v>96</v>
      </c>
      <c r="C86" s="18">
        <v>0</v>
      </c>
      <c r="D86" s="18">
        <v>0</v>
      </c>
      <c r="E86" s="18">
        <v>0</v>
      </c>
      <c r="F86" s="18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8"/>
      <c r="P86" s="18"/>
      <c r="Q86" s="19">
        <f t="shared" si="12"/>
        <v>0</v>
      </c>
    </row>
    <row r="87" spans="2:17" ht="15" customHeight="1" x14ac:dyDescent="0.25">
      <c r="B87" s="17" t="s">
        <v>97</v>
      </c>
      <c r="C87" s="18">
        <v>0</v>
      </c>
      <c r="D87" s="18">
        <v>0</v>
      </c>
      <c r="E87" s="18">
        <v>0</v>
      </c>
      <c r="F87" s="18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8"/>
      <c r="P87" s="18"/>
      <c r="Q87" s="19">
        <f t="shared" si="12"/>
        <v>0</v>
      </c>
    </row>
    <row r="88" spans="2:17" x14ac:dyDescent="0.25">
      <c r="B88" s="12" t="s">
        <v>98</v>
      </c>
      <c r="C88" s="13">
        <v>0</v>
      </c>
      <c r="D88" s="13">
        <v>0</v>
      </c>
      <c r="E88" s="25">
        <f>+SUM(E89)</f>
        <v>0</v>
      </c>
      <c r="F88" s="25">
        <f t="shared" ref="F88:L88" si="17">+SUM(F89)</f>
        <v>0</v>
      </c>
      <c r="G88" s="25">
        <f t="shared" si="17"/>
        <v>0</v>
      </c>
      <c r="H88" s="25">
        <f t="shared" si="17"/>
        <v>0</v>
      </c>
      <c r="I88" s="25">
        <f t="shared" si="17"/>
        <v>0</v>
      </c>
      <c r="J88" s="25">
        <f t="shared" si="17"/>
        <v>0</v>
      </c>
      <c r="K88" s="25">
        <f t="shared" si="17"/>
        <v>0</v>
      </c>
      <c r="L88" s="25">
        <f t="shared" si="17"/>
        <v>0</v>
      </c>
      <c r="M88" s="13"/>
      <c r="N88" s="12"/>
      <c r="O88" s="13"/>
      <c r="P88" s="13"/>
      <c r="Q88" s="14">
        <f t="shared" si="12"/>
        <v>0</v>
      </c>
    </row>
    <row r="89" spans="2:17" ht="15.75" thickBot="1" x14ac:dyDescent="0.3">
      <c r="B89" s="17" t="s">
        <v>99</v>
      </c>
      <c r="C89" s="18">
        <v>0</v>
      </c>
      <c r="D89" s="18">
        <v>0</v>
      </c>
      <c r="E89" s="18">
        <v>0</v>
      </c>
      <c r="F89" s="18">
        <v>0</v>
      </c>
      <c r="G89" s="19">
        <v>0</v>
      </c>
      <c r="H89" s="17"/>
      <c r="I89" s="18"/>
      <c r="J89" s="18"/>
      <c r="K89" s="17"/>
      <c r="L89" s="18"/>
      <c r="M89" s="18"/>
      <c r="N89" s="17"/>
      <c r="O89" s="18"/>
      <c r="P89" s="18"/>
      <c r="Q89" s="19">
        <f t="shared" si="12"/>
        <v>0</v>
      </c>
    </row>
    <row r="90" spans="2:17" ht="15.75" thickTop="1" x14ac:dyDescent="0.25">
      <c r="B90" s="26" t="s">
        <v>100</v>
      </c>
      <c r="C90" s="27">
        <f>+SUM(C11+C17+C27+C37+C46+C54+C64)</f>
        <v>17535521617</v>
      </c>
      <c r="D90" s="27">
        <f>+SUM(D11+D17+D27+D37+D46+D54+D64)</f>
        <v>3900000000</v>
      </c>
      <c r="E90" s="28">
        <f t="shared" ref="E90:P90" si="18">+E10</f>
        <v>590359800.66999996</v>
      </c>
      <c r="F90" s="29">
        <f t="shared" si="18"/>
        <v>1029821870.95</v>
      </c>
      <c r="G90" s="29">
        <f t="shared" si="18"/>
        <v>1105856558.3699999</v>
      </c>
      <c r="H90" s="28">
        <f t="shared" si="18"/>
        <v>1232172314.0900002</v>
      </c>
      <c r="I90" s="29">
        <f t="shared" si="18"/>
        <v>1648998214.48</v>
      </c>
      <c r="J90" s="29">
        <f t="shared" si="18"/>
        <v>2924628766.1700001</v>
      </c>
      <c r="K90" s="28">
        <f t="shared" si="18"/>
        <v>3014143627.0799999</v>
      </c>
      <c r="L90" s="29">
        <f t="shared" si="18"/>
        <v>865324614.48000002</v>
      </c>
      <c r="M90" s="29">
        <f t="shared" si="18"/>
        <v>1251145028.48</v>
      </c>
      <c r="N90" s="28">
        <f t="shared" si="18"/>
        <v>2710266556.21</v>
      </c>
      <c r="O90" s="29">
        <f t="shared" si="18"/>
        <v>0</v>
      </c>
      <c r="P90" s="29">
        <f t="shared" si="18"/>
        <v>0</v>
      </c>
      <c r="Q90" s="28">
        <f t="shared" ref="Q90" si="19">SUM(E90:P90)</f>
        <v>16372717350.98</v>
      </c>
    </row>
    <row r="91" spans="2:17" ht="8.25" customHeight="1" x14ac:dyDescent="0.25"/>
    <row r="92" spans="2:17" ht="15.75" thickBot="1" x14ac:dyDescent="0.3">
      <c r="B92" s="30" t="s">
        <v>101</v>
      </c>
    </row>
    <row r="93" spans="2:17" ht="15.75" thickBot="1" x14ac:dyDescent="0.3">
      <c r="B93" s="31" t="s">
        <v>102</v>
      </c>
    </row>
    <row r="94" spans="2:17" ht="30.75" thickBot="1" x14ac:dyDescent="0.3">
      <c r="B94" s="32" t="s">
        <v>103</v>
      </c>
    </row>
    <row r="95" spans="2:17" x14ac:dyDescent="0.25">
      <c r="B95" s="35" t="s">
        <v>104</v>
      </c>
    </row>
    <row r="96" spans="2:17" ht="15.75" thickBot="1" x14ac:dyDescent="0.3">
      <c r="B96" s="36"/>
    </row>
    <row r="97" spans="2:2" x14ac:dyDescent="0.25">
      <c r="B97" s="33" t="s">
        <v>105</v>
      </c>
    </row>
    <row r="98" spans="2:2" ht="15.75" thickBot="1" x14ac:dyDescent="0.3">
      <c r="B98" s="34"/>
    </row>
    <row r="101" spans="2:2" ht="11.25" customHeight="1" x14ac:dyDescent="0.25"/>
  </sheetData>
  <mergeCells count="8">
    <mergeCell ref="B97:B98"/>
    <mergeCell ref="B95:B96"/>
    <mergeCell ref="B3:Q3"/>
    <mergeCell ref="B4:Q4"/>
    <mergeCell ref="B5:Q5"/>
    <mergeCell ref="B6:Q6"/>
    <mergeCell ref="B7:Q7"/>
    <mergeCell ref="B8:C8"/>
  </mergeCells>
  <printOptions horizontalCentered="1"/>
  <pageMargins left="0.70866141732283472" right="0.70866141732283472" top="0.35433070866141736" bottom="1.4566929133858268" header="0.31496062992125984" footer="0.31496062992125984"/>
  <pageSetup paperSize="5" scale="36" fitToHeight="0" orientation="landscape" r:id="rId1"/>
  <rowBreaks count="2" manualBreakCount="2">
    <brk id="45" max="17" man="1"/>
    <brk id="10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Ejec. Presup. Octubre. 2025</vt:lpstr>
      <vt:lpstr>'Ejec. Presup. Octubre.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2025-11-04T17:51:49Z</dcterms:created>
  <dcterms:modified xsi:type="dcterms:W3CDTF">2025-11-05T13:01:55Z</dcterms:modified>
</cp:coreProperties>
</file>