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VHED\Portal Transparencia\"/>
    </mc:Choice>
  </mc:AlternateContent>
  <xr:revisionPtr revIDLastSave="0" documentId="13_ncr:1_{A8A99ADD-F599-49E2-843D-97B0758B6FAF}" xr6:coauthVersionLast="47" xr6:coauthVersionMax="47" xr10:uidLastSave="{00000000-0000-0000-0000-000000000000}"/>
  <bookViews>
    <workbookView xWindow="-120" yWindow="-120" windowWidth="29040" windowHeight="15840" xr2:uid="{C0481B00-6F8A-4F74-9A7F-E39DB4CCC54E}"/>
  </bookViews>
  <sheets>
    <sheet name="Sept 202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5" l="1"/>
  <c r="J20" i="5"/>
  <c r="K20" i="5"/>
  <c r="M20" i="5"/>
  <c r="Q20" i="5"/>
  <c r="R20" i="5"/>
  <c r="Q19" i="5"/>
  <c r="R19" i="5"/>
  <c r="J17" i="5"/>
  <c r="Q17" i="5" s="1"/>
  <c r="R17" i="5" s="1"/>
  <c r="J12" i="5"/>
  <c r="Q12" i="5" s="1"/>
  <c r="R12" i="5" s="1"/>
  <c r="J11" i="5"/>
  <c r="J10" i="5"/>
  <c r="Q10" i="5"/>
  <c r="Q18" i="5"/>
  <c r="R18" i="5" s="1"/>
  <c r="R16" i="5"/>
  <c r="Q15" i="5"/>
  <c r="R15" i="5" s="1"/>
  <c r="Q16" i="5"/>
  <c r="Q13" i="5"/>
  <c r="R13" i="5" s="1"/>
  <c r="Q14" i="5"/>
  <c r="R14" i="5" s="1"/>
  <c r="Q11" i="5" l="1"/>
  <c r="R11" i="5" s="1"/>
  <c r="R10" i="5"/>
</calcChain>
</file>

<file path=xl/sharedStrings.xml><?xml version="1.0" encoding="utf-8"?>
<sst xmlns="http://schemas.openxmlformats.org/spreadsheetml/2006/main" count="99" uniqueCount="59">
  <si>
    <t>MARLENE ALEXANDRA SANCHEZ BENCOSME</t>
  </si>
  <si>
    <t>CONSULTORA DISEÑO GASES MED</t>
  </si>
  <si>
    <t>ROSA MARIA MAGDALENA SUAREZ VARGAS</t>
  </si>
  <si>
    <t>ASESORA  DE GESTION HUMANA</t>
  </si>
  <si>
    <t>Ministerio de la Vivienda Habitad y Edificaciones (MIVHED)</t>
  </si>
  <si>
    <t>Reporte de Nómina Definitiva</t>
  </si>
  <si>
    <t>Nombre</t>
  </si>
  <si>
    <t>Puesto</t>
  </si>
  <si>
    <t>Estatus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</si>
  <si>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</si>
  <si>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</si>
  <si>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</si>
  <si>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</si>
  <si>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</si>
  <si>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</si>
  <si>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</si>
  <si>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</si>
  <si>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</si>
  <si>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PERSONAL CONTRATADO</t>
  </si>
  <si>
    <t>FEMENINO</t>
  </si>
  <si>
    <t xml:space="preserve">MASCULINO </t>
  </si>
  <si>
    <t>Fecha de Inicio</t>
  </si>
  <si>
    <t>Sueldo Retroactivo</t>
  </si>
  <si>
    <t>Total Ingresos</t>
  </si>
  <si>
    <t>Seguridad Social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</si>
  <si>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</si>
  <si>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</si>
  <si>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</si>
  <si>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</si>
  <si>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</si>
  <si>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</si>
  <si>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</si>
  <si>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DIRECCION JURIDICA</t>
  </si>
  <si>
    <t>DIRECCION DE RECURSOS HUMANOS</t>
  </si>
  <si>
    <t>LUIS ELIAS PEREZ MINIÑO</t>
  </si>
  <si>
    <t>VICTOR RAFAEL VENTURA MOREL</t>
  </si>
  <si>
    <t>ASESOR DE COMPRAS Y CONTRATACI</t>
  </si>
  <si>
    <t>CONSULTOR DISEÑO CONTRA INCEND</t>
  </si>
  <si>
    <t>SUB-DIRECTORES GENERALES</t>
  </si>
  <si>
    <t>CHRISTIAN ALBERTO MOLINA ESTEVEZ</t>
  </si>
  <si>
    <t>ASESOR DE GESTION FIDUCIARIA</t>
  </si>
  <si>
    <t>01 de Julio 2022</t>
  </si>
  <si>
    <t>30 de Septiembre 2022</t>
  </si>
  <si>
    <t>JOEL IRISARIS PAULINO CASTELLANOS</t>
  </si>
  <si>
    <t>ASESOR</t>
  </si>
  <si>
    <t>VICEMINISTERIO DE POLITICAS Y PLANF.DE V</t>
  </si>
  <si>
    <t>MANUEL AUGUSTO JIMENEZ GUERRERO</t>
  </si>
  <si>
    <t>ASESOR DE DISEÑO ARQUITECTONIC</t>
  </si>
  <si>
    <t>VICEMINISTERIO DE CONSTRUCCION</t>
  </si>
  <si>
    <t>FABIEN ALAIN NOEL DE LENGAIGNE DU CH</t>
  </si>
  <si>
    <t>CONSULTOR LOGISTICO DE TRANSP</t>
  </si>
  <si>
    <t xml:space="preserve">JOSE ENRIQUE LOIS MALKUN </t>
  </si>
  <si>
    <t xml:space="preserve">ASESOR FINANCIERO </t>
  </si>
  <si>
    <t>PERSONAL CONTRATADO- SEPTIEMBRE 2022</t>
  </si>
  <si>
    <t>Fecha de Termino</t>
  </si>
  <si>
    <t>Sueldo Septiembre 2022</t>
  </si>
  <si>
    <t>31 de Diciembre 2022</t>
  </si>
  <si>
    <t>ANDERSON JOSE DUARTE GARCIA</t>
  </si>
  <si>
    <t>AGRIMENSOR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</si>
</sst>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3" fillId="0" borderId="0" xfId="1" applyFont="1" applyFill="1" applyBorder="1" applyAlignment="1" applyProtection="1">
      <alignment horizontal="right"/>
    </xf>
    <xf numFmtId="43" fontId="4" fillId="0" borderId="0" xfId="1" applyFont="1"/>
    <xf numFmtId="43" fontId="0" fillId="0" borderId="0" xfId="0" applyNumberFormat="1"/>
    <xf numFmtId="0" fontId="5" fillId="2" borderId="1" xfId="0" applyFont="1" applyFill="1" applyBorder="1" applyAlignment="1">
      <alignment horizontal="center" wrapText="1"/>
    </xf>
    <xf numFmtId="43" fontId="6" fillId="0" borderId="0" xfId="1" applyFont="1" applyFill="1" applyBorder="1" applyAlignment="1" applyProtection="1">
      <alignment horizontal="center" wrapText="1"/>
    </xf>
    <xf numFmtId="43" fontId="6" fillId="0" borderId="0" xfId="1" applyFont="1" applyFill="1" applyBorder="1" applyAlignment="1" applyProtection="1">
      <alignment horizontal="center"/>
    </xf>
    <xf numFmtId="43" fontId="7" fillId="0" borderId="0" xfId="1" applyFont="1"/>
    <xf numFmtId="43" fontId="8" fillId="0" borderId="0" xfId="1" applyFont="1"/>
    <xf numFmtId="43" fontId="7" fillId="0" borderId="0" xfId="1" applyFont="1" applyBorder="1"/>
    <xf numFmtId="43" fontId="9" fillId="0" borderId="0" xfId="1" applyFont="1" applyFill="1" applyBorder="1" applyAlignment="1" applyProtection="1">
      <alignment horizontal="center" wrapText="1"/>
    </xf>
    <xf numFmtId="43" fontId="9" fillId="0" borderId="0" xfId="1" applyFont="1" applyFill="1" applyBorder="1" applyAlignment="1" applyProtection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43" fontId="2" fillId="0" borderId="0" xfId="1" applyFont="1" applyAlignment="1">
      <alignment horizontal="center" wrapText="1"/>
    </xf>
    <xf numFmtId="43" fontId="10" fillId="0" borderId="0" xfId="1" applyFont="1" applyFill="1"/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76200</xdr:rowOff>
    </xdr:from>
    <xdr:to>
      <xdr:col>0</xdr:col>
      <xdr:colOff>2667000</xdr:colOff>
      <xdr:row>6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8792D-DB7D-4A52-9619-24C080F0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904875" y="76200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B6C2-DE44-4AEB-A3DC-FE2E140219D0}">
  <sheetPr>
    <pageSetUpPr fitToPage="1"/>
  </sheetPr>
  <dimension ref="A2:T29"/>
  <sheetViews>
    <sheetView tabSelected="1" zoomScale="85" zoomScaleNormal="85" workbookViewId="0">
      <selection activeCell="Q26" sqref="Q26"/>
    </sheetView>
  </sheetViews>
  <sheetFormatPr baseColWidth="10" defaultRowHeight="15" x14ac:dyDescent="0.25"/>
  <cols>
    <col min="1" max="1" width="40.140625" bestFit="1" customWidth="1"/>
    <col min="2" max="2" width="34.5703125" bestFit="1" customWidth="1"/>
    <col min="3" max="3" width="40.42578125" style="1" bestFit="1" customWidth="1"/>
    <col min="4" max="4" width="23.42578125" bestFit="1" customWidth="1"/>
    <col min="5" max="5" width="15.7109375" bestFit="1" customWidth="1"/>
    <col min="6" max="6" width="21.28515625" bestFit="1" customWidth="1"/>
    <col min="7" max="7" width="14.140625" customWidth="1"/>
    <col min="8" max="8" width="15.42578125" customWidth="1"/>
    <col min="10" max="10" width="12.28515625" customWidth="1"/>
    <col min="14" max="15" width="12.85546875" customWidth="1"/>
    <col min="16" max="16" width="14" customWidth="1"/>
    <col min="17" max="17" width="14.7109375" customWidth="1"/>
    <col min="18" max="18" width="13.140625" bestFit="1" customWidth="1"/>
    <col min="19" max="19" width="12.140625" bestFit="1" customWidth="1"/>
  </cols>
  <sheetData>
    <row r="2" spans="1:20" s="1" customFormat="1" ht="22.5" x14ac:dyDescent="0.35">
      <c r="A2" s="19" t="s">
        <v>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20" s="1" customFormat="1" x14ac:dyDescent="0.25">
      <c r="A3" s="2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5"/>
      <c r="N3" s="6"/>
      <c r="O3" s="6"/>
      <c r="P3" s="3"/>
    </row>
    <row r="4" spans="1:20" s="1" customFormat="1" ht="22.5" x14ac:dyDescent="0.35">
      <c r="A4" s="19" t="s">
        <v>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20" s="1" customFormat="1" x14ac:dyDescent="0.25">
      <c r="A5" s="2"/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3"/>
    </row>
    <row r="6" spans="1:20" s="1" customFormat="1" ht="22.5" x14ac:dyDescent="0.35">
      <c r="A6" s="19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8" spans="1:20" ht="15.75" thickBot="1" x14ac:dyDescent="0.3"/>
    <row r="9" spans="1:20" ht="44.25" thickBot="1" x14ac:dyDescent="0.3">
      <c r="A9" s="8" t="s">
        <v>6</v>
      </c>
      <c r="B9" s="8" t="s">
        <v>7</v>
      </c>
      <c r="C9" s="8" t="s">
        <v>31</v>
      </c>
      <c r="D9" s="8" t="s">
        <v>8</v>
      </c>
      <c r="E9" s="8" t="s">
        <v>21</v>
      </c>
      <c r="F9" s="8" t="s">
        <v>54</v>
      </c>
      <c r="G9" s="8" t="s">
        <v>55</v>
      </c>
      <c r="H9" s="8" t="s">
        <v>22</v>
      </c>
      <c r="I9" s="8" t="s">
        <v>23</v>
      </c>
      <c r="J9" s="8" t="s">
        <v>24</v>
      </c>
      <c r="K9" s="8" t="s">
        <v>9</v>
      </c>
      <c r="L9" s="8" t="s">
        <v>10</v>
      </c>
      <c r="M9" s="8" t="s">
        <v>11</v>
      </c>
      <c r="N9" s="8" t="s">
        <v>12</v>
      </c>
      <c r="O9" s="8" t="s">
        <v>13</v>
      </c>
      <c r="P9" s="8" t="s">
        <v>14</v>
      </c>
      <c r="Q9" s="8" t="s">
        <v>15</v>
      </c>
      <c r="R9" s="8" t="s">
        <v>16</v>
      </c>
      <c r="S9" s="8" t="s">
        <v>17</v>
      </c>
    </row>
    <row r="10" spans="1:20" s="16" customFormat="1" x14ac:dyDescent="0.25">
      <c r="A10" s="16" t="s">
        <v>0</v>
      </c>
      <c r="B10" s="16" t="s">
        <v>1</v>
      </c>
      <c r="C10" s="16" t="s">
        <v>32</v>
      </c>
      <c r="D10" s="16" t="s">
        <v>18</v>
      </c>
      <c r="E10" s="16" t="s">
        <v>41</v>
      </c>
      <c r="F10" s="16" t="s">
        <v>42</v>
      </c>
      <c r="G10" s="17">
        <v>220000</v>
      </c>
      <c r="H10" s="17"/>
      <c r="I10" s="17"/>
      <c r="J10" s="17">
        <f>6314+4943.8</f>
        <v>11257.8</v>
      </c>
      <c r="K10" s="17">
        <v>40768.499000000003</v>
      </c>
      <c r="M10" s="17">
        <v>25</v>
      </c>
      <c r="Q10" s="18">
        <f>SUM(J10:P10)</f>
        <v>52051.298999999999</v>
      </c>
      <c r="R10" s="18">
        <f t="shared" ref="R10:R14" si="0">+G10-Q10</f>
        <v>167948.701</v>
      </c>
      <c r="S10" s="16" t="s">
        <v>19</v>
      </c>
    </row>
    <row r="11" spans="1:20" s="16" customFormat="1" x14ac:dyDescent="0.25">
      <c r="A11" s="16" t="s">
        <v>2</v>
      </c>
      <c r="B11" s="16" t="s">
        <v>3</v>
      </c>
      <c r="C11" s="16" t="s">
        <v>33</v>
      </c>
      <c r="D11" s="16" t="s">
        <v>18</v>
      </c>
      <c r="E11" s="16" t="s">
        <v>41</v>
      </c>
      <c r="F11" s="16" t="s">
        <v>42</v>
      </c>
      <c r="G11" s="17">
        <v>145000</v>
      </c>
      <c r="H11" s="17"/>
      <c r="I11" s="17"/>
      <c r="J11" s="17">
        <f>4161.5+4408</f>
        <v>8569.5</v>
      </c>
      <c r="K11" s="17">
        <v>22690.560000000001</v>
      </c>
      <c r="M11" s="17">
        <v>25</v>
      </c>
      <c r="Q11" s="18">
        <f t="shared" ref="Q11:Q14" si="1">SUM(J11:P11)</f>
        <v>31285.06</v>
      </c>
      <c r="R11" s="18">
        <f t="shared" si="0"/>
        <v>113714.94</v>
      </c>
      <c r="S11" s="16" t="s">
        <v>19</v>
      </c>
      <c r="T11" s="18"/>
    </row>
    <row r="12" spans="1:20" s="16" customFormat="1" x14ac:dyDescent="0.25">
      <c r="A12" s="16" t="s">
        <v>34</v>
      </c>
      <c r="B12" s="16" t="s">
        <v>36</v>
      </c>
      <c r="C12" s="16" t="s">
        <v>38</v>
      </c>
      <c r="D12" s="16" t="s">
        <v>18</v>
      </c>
      <c r="E12" s="16" t="s">
        <v>41</v>
      </c>
      <c r="F12" s="16" t="s">
        <v>42</v>
      </c>
      <c r="G12" s="17">
        <v>150000</v>
      </c>
      <c r="H12" s="17"/>
      <c r="I12" s="17"/>
      <c r="J12" s="17">
        <f>4305+4560</f>
        <v>8865</v>
      </c>
      <c r="K12" s="17">
        <v>23866.69</v>
      </c>
      <c r="M12" s="17">
        <v>25</v>
      </c>
      <c r="Q12" s="18">
        <f t="shared" si="1"/>
        <v>32756.69</v>
      </c>
      <c r="R12" s="18">
        <f t="shared" si="0"/>
        <v>117243.31</v>
      </c>
      <c r="S12" s="16" t="s">
        <v>20</v>
      </c>
    </row>
    <row r="13" spans="1:20" s="16" customFormat="1" x14ac:dyDescent="0.25">
      <c r="A13" s="16" t="s">
        <v>35</v>
      </c>
      <c r="B13" s="16" t="s">
        <v>37</v>
      </c>
      <c r="C13" s="16" t="s">
        <v>32</v>
      </c>
      <c r="D13" s="16" t="s">
        <v>18</v>
      </c>
      <c r="E13" s="16" t="s">
        <v>41</v>
      </c>
      <c r="F13" s="16" t="s">
        <v>42</v>
      </c>
      <c r="G13" s="17">
        <v>183314</v>
      </c>
      <c r="H13" s="17"/>
      <c r="I13" s="17"/>
      <c r="J13" s="17">
        <v>10204.91</v>
      </c>
      <c r="K13" s="17">
        <v>31860.21</v>
      </c>
      <c r="M13" s="17">
        <v>25</v>
      </c>
      <c r="Q13" s="18">
        <f t="shared" si="1"/>
        <v>42090.119999999995</v>
      </c>
      <c r="R13" s="18">
        <f t="shared" si="0"/>
        <v>141223.88</v>
      </c>
      <c r="S13" s="16" t="s">
        <v>20</v>
      </c>
    </row>
    <row r="14" spans="1:20" s="16" customFormat="1" x14ac:dyDescent="0.25">
      <c r="A14" s="16" t="s">
        <v>39</v>
      </c>
      <c r="B14" s="16" t="s">
        <v>40</v>
      </c>
      <c r="C14" s="16" t="s">
        <v>32</v>
      </c>
      <c r="D14" s="16" t="s">
        <v>18</v>
      </c>
      <c r="E14" s="16" t="s">
        <v>41</v>
      </c>
      <c r="F14" s="16" t="s">
        <v>42</v>
      </c>
      <c r="G14" s="17">
        <v>229200</v>
      </c>
      <c r="H14" s="17"/>
      <c r="I14" s="17"/>
      <c r="J14" s="17">
        <v>11521.84</v>
      </c>
      <c r="K14" s="17">
        <v>43002.48</v>
      </c>
      <c r="M14" s="17">
        <v>25</v>
      </c>
      <c r="Q14" s="18">
        <f t="shared" si="1"/>
        <v>54549.320000000007</v>
      </c>
      <c r="R14" s="18">
        <f t="shared" si="0"/>
        <v>174650.68</v>
      </c>
      <c r="S14" s="16" t="s">
        <v>20</v>
      </c>
    </row>
    <row r="15" spans="1:20" s="16" customFormat="1" x14ac:dyDescent="0.25">
      <c r="A15" s="16" t="s">
        <v>43</v>
      </c>
      <c r="B15" s="16" t="s">
        <v>44</v>
      </c>
      <c r="C15" s="16" t="s">
        <v>45</v>
      </c>
      <c r="D15" s="16" t="s">
        <v>18</v>
      </c>
      <c r="E15" s="16" t="s">
        <v>41</v>
      </c>
      <c r="F15" s="16" t="s">
        <v>42</v>
      </c>
      <c r="G15" s="17">
        <v>150000</v>
      </c>
      <c r="H15" s="17"/>
      <c r="I15" s="17"/>
      <c r="J15" s="17">
        <v>8865</v>
      </c>
      <c r="K15" s="17">
        <v>23866.69</v>
      </c>
      <c r="M15" s="17">
        <v>25</v>
      </c>
      <c r="Q15" s="18">
        <f>SUM(J15:P15)</f>
        <v>32756.69</v>
      </c>
      <c r="R15" s="18">
        <f>+G15-Q15</f>
        <v>117243.31</v>
      </c>
      <c r="S15" s="16" t="s">
        <v>20</v>
      </c>
    </row>
    <row r="16" spans="1:20" s="16" customFormat="1" x14ac:dyDescent="0.25">
      <c r="A16" s="16" t="s">
        <v>46</v>
      </c>
      <c r="B16" s="16" t="s">
        <v>47</v>
      </c>
      <c r="C16" s="16" t="s">
        <v>48</v>
      </c>
      <c r="D16" s="16" t="s">
        <v>18</v>
      </c>
      <c r="E16" s="16" t="s">
        <v>41</v>
      </c>
      <c r="F16" s="16" t="s">
        <v>42</v>
      </c>
      <c r="G16" s="17">
        <v>200000</v>
      </c>
      <c r="H16" s="17"/>
      <c r="I16" s="17"/>
      <c r="J16" s="17">
        <v>10683.8</v>
      </c>
      <c r="K16" s="17">
        <v>35911.99</v>
      </c>
      <c r="M16" s="17">
        <v>25</v>
      </c>
      <c r="Q16" s="18">
        <f>SUM(J16:P16)</f>
        <v>46620.789999999994</v>
      </c>
      <c r="R16" s="18">
        <f t="shared" ref="R16:R17" si="2">+G16-Q16</f>
        <v>153379.21000000002</v>
      </c>
      <c r="S16" s="16" t="s">
        <v>20</v>
      </c>
    </row>
    <row r="17" spans="1:19" s="16" customFormat="1" ht="18" customHeight="1" x14ac:dyDescent="0.25">
      <c r="A17" s="16" t="s">
        <v>49</v>
      </c>
      <c r="B17" s="16" t="s">
        <v>50</v>
      </c>
      <c r="C17" s="16" t="s">
        <v>32</v>
      </c>
      <c r="D17" s="16" t="s">
        <v>18</v>
      </c>
      <c r="E17" s="16" t="s">
        <v>41</v>
      </c>
      <c r="F17" s="16" t="s">
        <v>42</v>
      </c>
      <c r="G17" s="17">
        <v>200000</v>
      </c>
      <c r="H17" s="17"/>
      <c r="I17" s="17"/>
      <c r="J17" s="17">
        <f>5740+4943.8</f>
        <v>10683.8</v>
      </c>
      <c r="K17" s="17">
        <v>35911.99</v>
      </c>
      <c r="M17" s="17">
        <v>25</v>
      </c>
      <c r="Q17" s="18">
        <f>SUM(J17:P17)</f>
        <v>46620.789999999994</v>
      </c>
      <c r="R17" s="18">
        <f t="shared" si="2"/>
        <v>153379.21000000002</v>
      </c>
      <c r="S17" s="16" t="s">
        <v>20</v>
      </c>
    </row>
    <row r="18" spans="1:19" s="16" customFormat="1" x14ac:dyDescent="0.25">
      <c r="A18" s="16" t="s">
        <v>51</v>
      </c>
      <c r="B18" s="16" t="s">
        <v>52</v>
      </c>
      <c r="C18" s="16" t="s">
        <v>32</v>
      </c>
      <c r="D18" s="16" t="s">
        <v>18</v>
      </c>
      <c r="E18" s="16" t="s">
        <v>41</v>
      </c>
      <c r="F18" s="16" t="s">
        <v>42</v>
      </c>
      <c r="G18" s="17">
        <v>200000</v>
      </c>
      <c r="H18" s="17"/>
      <c r="I18" s="17"/>
      <c r="J18" s="17">
        <v>10683.8</v>
      </c>
      <c r="K18" s="17">
        <v>35911.99</v>
      </c>
      <c r="M18" s="17">
        <v>25</v>
      </c>
      <c r="Q18" s="18">
        <f>SUM(J18:P18)</f>
        <v>46620.789999999994</v>
      </c>
      <c r="R18" s="18">
        <f t="shared" ref="R18" si="3">+G18-Q18</f>
        <v>153379.21000000002</v>
      </c>
      <c r="S18" s="16" t="s">
        <v>20</v>
      </c>
    </row>
    <row r="19" spans="1:19" s="16" customFormat="1" x14ac:dyDescent="0.25">
      <c r="A19" s="16" t="s">
        <v>57</v>
      </c>
      <c r="B19" s="16" t="s">
        <v>58</v>
      </c>
      <c r="C19" s="16" t="s">
        <v>32</v>
      </c>
      <c r="D19" s="16" t="s">
        <v>18</v>
      </c>
      <c r="E19" s="16" t="s">
        <v>41</v>
      </c>
      <c r="F19" s="16" t="s">
        <v>56</v>
      </c>
      <c r="G19" s="17">
        <v>150000</v>
      </c>
      <c r="H19" s="17"/>
      <c r="I19" s="17"/>
      <c r="J19" s="17">
        <v>8865</v>
      </c>
      <c r="K19" s="17">
        <v>23866.69</v>
      </c>
      <c r="M19" s="17">
        <v>25</v>
      </c>
      <c r="Q19" s="18">
        <f>SUM(J19:P19)</f>
        <v>32756.69</v>
      </c>
      <c r="R19" s="18">
        <f t="shared" ref="R19" si="4">+G19-Q19</f>
        <v>117243.31</v>
      </c>
      <c r="S19" s="16" t="s">
        <v>20</v>
      </c>
    </row>
    <row r="20" spans="1:19" s="16" customFormat="1" x14ac:dyDescent="0.25">
      <c r="G20" s="20">
        <f>SUM(G10:G19)</f>
        <v>1827514</v>
      </c>
      <c r="H20" s="20"/>
      <c r="I20" s="20"/>
      <c r="J20" s="20">
        <f>SUM(J10:J19)</f>
        <v>100200.45000000001</v>
      </c>
      <c r="K20" s="20">
        <f>SUM(K10:K19)</f>
        <v>317657.78899999999</v>
      </c>
      <c r="L20" s="20"/>
      <c r="M20" s="20">
        <f>SUM(M10:M19)</f>
        <v>250</v>
      </c>
      <c r="N20" s="20"/>
      <c r="O20" s="20"/>
      <c r="P20" s="20"/>
      <c r="Q20" s="20">
        <f>SUM(Q10:Q19)</f>
        <v>418108.23899999994</v>
      </c>
      <c r="R20" s="20">
        <f>SUM(R10:R19)</f>
        <v>1409405.7609999999</v>
      </c>
      <c r="S20" s="16" t="s">
        <v>20</v>
      </c>
    </row>
    <row r="21" spans="1:19" x14ac:dyDescent="0.25">
      <c r="J21" s="7"/>
    </row>
    <row r="23" spans="1:19" s="1" customFormat="1" x14ac:dyDescent="0.25"/>
    <row r="25" spans="1:19" x14ac:dyDescent="0.25">
      <c r="J25" s="7"/>
    </row>
    <row r="27" spans="1:19" s="1" customFormat="1" ht="15.75" x14ac:dyDescent="0.25">
      <c r="A27" s="9" t="s">
        <v>25</v>
      </c>
      <c r="B27" s="10"/>
      <c r="C27" s="9"/>
      <c r="D27" s="11"/>
      <c r="E27" s="11"/>
      <c r="F27" s="12"/>
      <c r="G27" s="11"/>
      <c r="H27" s="13"/>
      <c r="I27" s="11"/>
      <c r="J27" s="13"/>
      <c r="K27" s="11"/>
      <c r="L27" s="10" t="s">
        <v>26</v>
      </c>
      <c r="M27" s="11"/>
    </row>
    <row r="28" spans="1:19" s="1" customFormat="1" ht="15.75" x14ac:dyDescent="0.25">
      <c r="A28" s="14" t="s">
        <v>27</v>
      </c>
      <c r="B28" s="15"/>
      <c r="C28" s="14"/>
      <c r="D28" s="11"/>
      <c r="E28" s="11"/>
      <c r="F28" s="12"/>
      <c r="G28" s="11"/>
      <c r="H28" s="11"/>
      <c r="I28" s="11"/>
      <c r="J28" s="11"/>
      <c r="K28" s="11"/>
      <c r="L28" s="15" t="s">
        <v>28</v>
      </c>
      <c r="M28" s="11"/>
    </row>
    <row r="29" spans="1:19" s="1" customFormat="1" ht="15.75" x14ac:dyDescent="0.25">
      <c r="A29" s="9" t="s">
        <v>29</v>
      </c>
      <c r="B29" s="10"/>
      <c r="C29" s="9"/>
      <c r="D29" s="11"/>
      <c r="E29" s="11"/>
      <c r="F29" s="12"/>
      <c r="G29" s="11"/>
      <c r="H29" s="11"/>
      <c r="I29" s="11"/>
      <c r="J29" s="11"/>
      <c r="K29" s="11"/>
      <c r="L29" s="10" t="s">
        <v>30</v>
      </c>
      <c r="M29" s="11"/>
    </row>
  </sheetData>
  <mergeCells count="3">
    <mergeCell ref="A2:P2"/>
    <mergeCell ref="A4:P4"/>
    <mergeCell ref="A6:P6"/>
  </mergeCells>
  <phoneticPr fontId="11" type="noConversion"/>
  <conditionalFormatting sqref="A2:A6">
    <cfRule type="duplicateValues" dxfId="1" priority="1" stopIfTrue="1"/>
  </conditionalFormatting>
  <conditionalFormatting sqref="A2:A6">
    <cfRule type="duplicateValues" dxfId="0" priority="2" stopIfTrue="1"/>
  </conditionalFormatting>
  <pageMargins left="0.25" right="0.25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Esmelyn Evagelista Abreu</cp:lastModifiedBy>
  <cp:lastPrinted>2022-09-08T17:39:37Z</cp:lastPrinted>
  <dcterms:created xsi:type="dcterms:W3CDTF">2022-03-03T21:02:01Z</dcterms:created>
  <dcterms:modified xsi:type="dcterms:W3CDTF">2022-10-07T21:17:44Z</dcterms:modified>
</cp:coreProperties>
</file>