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ortal Transparencia 2023\"/>
    </mc:Choice>
  </mc:AlternateContent>
  <xr:revisionPtr revIDLastSave="0" documentId="13_ncr:1_{70D11E28-2774-43EE-BE6A-5231C110AA5C}" xr6:coauthVersionLast="47" xr6:coauthVersionMax="47" xr10:uidLastSave="{00000000-0000-0000-0000-000000000000}"/>
  <bookViews>
    <workbookView xWindow="-120" yWindow="-120" windowWidth="29040" windowHeight="15840" xr2:uid="{C0481B00-6F8A-4F74-9A7F-E39DB4CCC54E}"/>
  </bookViews>
  <sheets>
    <sheet name="Enero 2023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2" i="5" l="1"/>
  <c r="Q21" i="5"/>
  <c r="Q22" i="5" s="1"/>
  <c r="G22" i="5"/>
  <c r="R21" i="5" l="1"/>
  <c r="R22" i="5" s="1"/>
  <c r="Q20" i="5"/>
  <c r="R20" i="5" s="1"/>
  <c r="Q19" i="5"/>
  <c r="R19" i="5"/>
  <c r="Q18" i="5"/>
  <c r="R18" i="5" s="1"/>
  <c r="J16" i="5"/>
  <c r="Q16" i="5" s="1"/>
  <c r="R16" i="5" s="1"/>
  <c r="J11" i="5"/>
  <c r="Q11" i="5" s="1"/>
  <c r="R11" i="5" s="1"/>
  <c r="J10" i="5"/>
  <c r="J22" i="5" s="1"/>
  <c r="Q17" i="5"/>
  <c r="R17" i="5" s="1"/>
  <c r="Q14" i="5"/>
  <c r="R14" i="5" s="1"/>
  <c r="Q15" i="5"/>
  <c r="R15" i="5" s="1"/>
  <c r="Q12" i="5"/>
  <c r="R12" i="5" s="1"/>
  <c r="Q13" i="5"/>
  <c r="R13" i="5" s="1"/>
  <c r="Q10" i="5" l="1"/>
  <c r="R10" i="5" l="1"/>
</calcChain>
</file>

<file path=xl/sharedStrings.xml><?xml version="1.0" encoding="utf-8"?>
<sst xmlns="http://schemas.openxmlformats.org/spreadsheetml/2006/main" count="112" uniqueCount="67">
  <si>
    <t>MARLENE ALEXANDRA SANCHEZ BENCOSME</t>
  </si>
  <si>
    <t>CONSULTORA DISEÑO GASES MED</t>
  </si>
  <si>
    <t>Reporte de Nómina Definitiva</t>
  </si>
  <si>
    <t>Nombre</t>
  </si>
  <si>
    <t>Puesto</t>
  </si>
  <si>
    <t>Estatus</t>
  </si>
  <si>
    <t>I S R</t>
  </si>
  <si>
    <t>Seguros</t>
  </si>
  <si>
    <t>Savica</t>
  </si>
  <si>
    <t>Préstamos Internos</t>
  </si>
  <si>
    <t>Préstamos Externos</t>
  </si>
  <si>
    <t>Otros Descuentos</t>
  </si>
  <si>
    <t>Total Descuentos</t>
  </si>
  <si>
    <t>Neto</t>
  </si>
  <si>
    <t>Género</t>
  </si>
  <si>
    <t>PERSONAL CONTRATADO</t>
  </si>
  <si>
    <t>FEMENINO</t>
  </si>
  <si>
    <t xml:space="preserve">MASCULINO </t>
  </si>
  <si>
    <t>Fecha de Inicio</t>
  </si>
  <si>
    <t>Sueldo Retroactivo</t>
  </si>
  <si>
    <t>Total Ingresos</t>
  </si>
  <si>
    <t>Seguridad Social</t>
  </si>
  <si>
    <t>Preparado por:</t>
  </si>
  <si>
    <t>Visto por:</t>
  </si>
  <si>
    <t>Lic. Esmelyn Abreu</t>
  </si>
  <si>
    <t>Lic. Giannina Méndez</t>
  </si>
  <si>
    <t>Enc. Nómina</t>
  </si>
  <si>
    <t>Directora Financiera</t>
  </si>
  <si>
    <t>Departamento o Dirección</t>
  </si>
  <si>
    <t>DIRECCION JURIDICA</t>
  </si>
  <si>
    <t>LUIS ELIAS PEREZ MINIÑO</t>
  </si>
  <si>
    <t>VICTOR RAFAEL VENTURA MOREL</t>
  </si>
  <si>
    <t>ASESOR DE COMPRAS Y CONTRATACI</t>
  </si>
  <si>
    <t>CONSULTOR DISEÑO CONTRA INCEND</t>
  </si>
  <si>
    <t>SUB-DIRECTORES GENERALES</t>
  </si>
  <si>
    <t>CHRISTIAN ALBERTO MOLINA ESTEVEZ</t>
  </si>
  <si>
    <t>ASESOR DE GESTION FIDUCIARIA</t>
  </si>
  <si>
    <t>JOEL IRISARIS PAULINO CASTELLANOS</t>
  </si>
  <si>
    <t>ASESOR</t>
  </si>
  <si>
    <t>VICEMINISTERIO DE POLITICAS Y PLANF.DE V</t>
  </si>
  <si>
    <t>MANUEL AUGUSTO JIMENEZ GUERRERO</t>
  </si>
  <si>
    <t>ASESOR DE DISEÑO ARQUITECTONIC</t>
  </si>
  <si>
    <t>VICEMINISTERIO DE CONSTRUCCION</t>
  </si>
  <si>
    <t>FABIEN ALAIN NOEL DE LENGAIGNE DU CH</t>
  </si>
  <si>
    <t>CONSULTOR LOGISTICO DE TRANSP</t>
  </si>
  <si>
    <t xml:space="preserve">JOSE ENRIQUE LOIS MALKUN </t>
  </si>
  <si>
    <t xml:space="preserve">ASESOR FINANCIERO </t>
  </si>
  <si>
    <t>Fecha de Termino</t>
  </si>
  <si>
    <t>ANDERSON JOSE DUARTE GARCIA</t>
  </si>
  <si>
    <t>AGRIMENSOR</t>
  </si>
  <si>
    <t>JENNIFER MARIE CEDEÑO NIEVES</t>
  </si>
  <si>
    <t xml:space="preserve">COORDINADORA </t>
  </si>
  <si>
    <t xml:space="preserve">DIRECCION DE CONSTRUCCION </t>
  </si>
  <si>
    <t>01 de Agosto 2022</t>
  </si>
  <si>
    <t>31 de Enero 2023</t>
  </si>
  <si>
    <t>JOSE MIGUEL OTAÑEZ MORALES</t>
  </si>
  <si>
    <t>COORDINADOR DE COMUNICACIONES</t>
  </si>
  <si>
    <t>DIRECCION DE COMUNICACIONES</t>
  </si>
  <si>
    <t>01 de Octubre 2022</t>
  </si>
  <si>
    <t>31 de Marzo 2023</t>
  </si>
  <si>
    <t>01 de Enero 2023</t>
  </si>
  <si>
    <t>01 de Marzo 2023</t>
  </si>
  <si>
    <t>Ministerio de la Vivienda Habitat y Edificaciones (MIVHED)</t>
  </si>
  <si>
    <t>CESAR AMADEO PERALTA GOMEZ</t>
  </si>
  <si>
    <t>DESPACHO DEL MINISTRO</t>
  </si>
  <si>
    <t>PERSONAL CONTRATADO- ENERO 2023</t>
  </si>
  <si>
    <t>Sueldo Enero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</si>
</sst>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7"/>
      <name val="Baskerville Old Face"/>
      <family val="1"/>
    </font>
    <font>
      <sz val="10"/>
      <name val="Tahoma"/>
      <family val="2"/>
    </font>
    <font>
      <b/>
      <sz val="11"/>
      <name val="Calibri"/>
      <family val="2"/>
      <scheme val="minor"/>
    </font>
    <font>
      <b/>
      <sz val="11"/>
      <name val="Tahoma"/>
      <family val="2"/>
    </font>
    <font>
      <sz val="12"/>
      <name val="Tahoma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43" fontId="1" fillId="0" borderId="0" xfId="1" applyFont="1" applyAlignment="1">
      <alignment horizontal="center"/>
    </xf>
    <xf numFmtId="43" fontId="1" fillId="0" borderId="0" xfId="1" applyFont="1"/>
    <xf numFmtId="43" fontId="1" fillId="0" borderId="0" xfId="1" applyFont="1" applyAlignment="1">
      <alignment wrapText="1"/>
    </xf>
    <xf numFmtId="43" fontId="3" fillId="0" borderId="0" xfId="1" applyFont="1" applyFill="1" applyBorder="1" applyAlignment="1" applyProtection="1">
      <alignment horizontal="right"/>
    </xf>
    <xf numFmtId="43" fontId="4" fillId="0" borderId="0" xfId="1" applyFont="1"/>
    <xf numFmtId="43" fontId="0" fillId="0" borderId="0" xfId="0" applyNumberFormat="1"/>
    <xf numFmtId="0" fontId="5" fillId="2" borderId="1" xfId="0" applyFont="1" applyFill="1" applyBorder="1" applyAlignment="1">
      <alignment horizontal="center" wrapText="1"/>
    </xf>
    <xf numFmtId="43" fontId="6" fillId="0" borderId="0" xfId="1" applyFont="1" applyFill="1" applyBorder="1" applyAlignment="1" applyProtection="1">
      <alignment horizontal="center" wrapText="1"/>
    </xf>
    <xf numFmtId="43" fontId="6" fillId="0" borderId="0" xfId="1" applyFont="1" applyFill="1" applyBorder="1" applyAlignment="1" applyProtection="1">
      <alignment horizontal="center"/>
    </xf>
    <xf numFmtId="43" fontId="7" fillId="0" borderId="0" xfId="1" applyFont="1"/>
    <xf numFmtId="43" fontId="8" fillId="0" borderId="0" xfId="1" applyFont="1"/>
    <xf numFmtId="43" fontId="7" fillId="0" borderId="0" xfId="1" applyFont="1" applyBorder="1"/>
    <xf numFmtId="43" fontId="9" fillId="0" borderId="0" xfId="1" applyFont="1" applyFill="1" applyBorder="1" applyAlignment="1" applyProtection="1">
      <alignment horizontal="center" wrapText="1"/>
    </xf>
    <xf numFmtId="43" fontId="9" fillId="0" borderId="0" xfId="1" applyFont="1" applyFill="1" applyBorder="1" applyAlignment="1" applyProtection="1">
      <alignment horizontal="center"/>
    </xf>
    <xf numFmtId="43" fontId="0" fillId="0" borderId="0" xfId="1" applyFont="1" applyFill="1"/>
    <xf numFmtId="43" fontId="10" fillId="0" borderId="0" xfId="1" applyFont="1" applyFill="1"/>
    <xf numFmtId="14" fontId="0" fillId="0" borderId="0" xfId="0" applyNumberFormat="1"/>
    <xf numFmtId="43" fontId="2" fillId="0" borderId="0" xfId="1" applyFont="1" applyAlignment="1">
      <alignment horizontal="center" wrapText="1"/>
    </xf>
  </cellXfs>
  <cellStyles count="2">
    <cellStyle name="Millares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904875</xdr:colOff>
      <xdr:row>0</xdr:row>
      <xdr:rowOff>76200</xdr:rowOff>
    </xdr:from>
    <xdr:to>
      <xdr:col>0</xdr:col>
      <xdr:colOff>2667000</xdr:colOff>
      <xdr:row>6</xdr:row>
      <xdr:rowOff>112059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438792D-DB7D-4A52-9619-24C080F0E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11" t="12239" r="6924" b="12576"/>
        <a:stretch>
          <a:fillRect/>
        </a:stretch>
      </xdr:blipFill>
      <xdr:spPr bwMode="auto">
        <a:xfrm>
          <a:off x="904875" y="76200"/>
          <a:ext cx="1762125" cy="14646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BB6C2-DE44-4AEB-A3DC-FE2E140219D0}">
  <sheetPr>
    <pageSetUpPr fitToPage="1"/>
  </sheetPr>
  <dimension ref="A2:S31"/>
  <sheetViews>
    <sheetView tabSelected="1" zoomScale="85" zoomScaleNormal="85" workbookViewId="0">
      <selection activeCell="E35" sqref="E35"/>
    </sheetView>
  </sheetViews>
  <sheetFormatPr baseColWidth="10" defaultRowHeight="15" x14ac:dyDescent="0.25"/>
  <cols>
    <col min="1" max="1" width="40.140625" bestFit="1" customWidth="1"/>
    <col min="2" max="2" width="34.5703125" bestFit="1" customWidth="1"/>
    <col min="3" max="3" width="40.42578125" bestFit="1" customWidth="1"/>
    <col min="4" max="4" width="23.42578125" bestFit="1" customWidth="1"/>
    <col min="5" max="5" width="18.28515625" bestFit="1" customWidth="1"/>
    <col min="6" max="6" width="21.28515625" bestFit="1" customWidth="1"/>
    <col min="7" max="7" width="14.140625" customWidth="1"/>
    <col min="8" max="8" width="15.42578125" customWidth="1"/>
    <col min="10" max="10" width="12.28515625" customWidth="1"/>
    <col min="14" max="15" width="12.85546875" customWidth="1"/>
    <col min="16" max="16" width="14" customWidth="1"/>
    <col min="17" max="17" width="14.7109375" customWidth="1"/>
    <col min="18" max="18" width="13.140625" bestFit="1" customWidth="1"/>
    <col min="19" max="19" width="12.140625" bestFit="1" customWidth="1"/>
  </cols>
  <sheetData>
    <row r="2" spans="1:19" ht="22.5" x14ac:dyDescent="0.35">
      <c r="A2" s="18" t="s">
        <v>62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spans="1:19" x14ac:dyDescent="0.25">
      <c r="A3" s="1"/>
      <c r="B3" s="2"/>
      <c r="C3" s="2"/>
      <c r="D3" s="3"/>
      <c r="E3" s="2"/>
      <c r="F3" s="2"/>
      <c r="G3" s="2"/>
      <c r="H3" s="2"/>
      <c r="I3" s="2"/>
      <c r="J3" s="2"/>
      <c r="K3" s="2"/>
      <c r="L3" s="2"/>
      <c r="M3" s="4"/>
      <c r="N3" s="5"/>
      <c r="O3" s="5"/>
      <c r="P3" s="2"/>
    </row>
    <row r="4" spans="1:19" ht="22.5" x14ac:dyDescent="0.3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</row>
    <row r="5" spans="1:19" x14ac:dyDescent="0.25">
      <c r="A5" s="1"/>
      <c r="B5" s="2"/>
      <c r="C5" s="2"/>
      <c r="D5" s="3"/>
      <c r="E5" s="2"/>
      <c r="F5" s="2"/>
      <c r="G5" s="2"/>
      <c r="H5" s="2"/>
      <c r="I5" s="2"/>
      <c r="J5" s="2"/>
      <c r="K5" s="2"/>
      <c r="L5" s="2"/>
      <c r="M5" s="2"/>
      <c r="N5" s="5"/>
      <c r="O5" s="5"/>
      <c r="P5" s="2"/>
    </row>
    <row r="6" spans="1:19" ht="22.5" x14ac:dyDescent="0.35">
      <c r="A6" s="18" t="s">
        <v>65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8" spans="1:19" ht="15.75" thickBot="1" x14ac:dyDescent="0.3"/>
    <row r="9" spans="1:19" ht="30" thickBot="1" x14ac:dyDescent="0.3">
      <c r="A9" s="7" t="s">
        <v>3</v>
      </c>
      <c r="B9" s="7" t="s">
        <v>4</v>
      </c>
      <c r="C9" s="7" t="s">
        <v>28</v>
      </c>
      <c r="D9" s="7" t="s">
        <v>5</v>
      </c>
      <c r="E9" s="7" t="s">
        <v>18</v>
      </c>
      <c r="F9" s="7" t="s">
        <v>47</v>
      </c>
      <c r="G9" s="7" t="s">
        <v>66</v>
      </c>
      <c r="H9" s="7" t="s">
        <v>19</v>
      </c>
      <c r="I9" s="7" t="s">
        <v>20</v>
      </c>
      <c r="J9" s="7" t="s">
        <v>21</v>
      </c>
      <c r="K9" s="7" t="s">
        <v>6</v>
      </c>
      <c r="L9" s="7" t="s">
        <v>7</v>
      </c>
      <c r="M9" s="7" t="s">
        <v>8</v>
      </c>
      <c r="N9" s="7" t="s">
        <v>9</v>
      </c>
      <c r="O9" s="7" t="s">
        <v>10</v>
      </c>
      <c r="P9" s="7" t="s">
        <v>11</v>
      </c>
      <c r="Q9" s="7" t="s">
        <v>12</v>
      </c>
      <c r="R9" s="7" t="s">
        <v>13</v>
      </c>
      <c r="S9" s="7" t="s">
        <v>14</v>
      </c>
    </row>
    <row r="10" spans="1:19" x14ac:dyDescent="0.25">
      <c r="A10" t="s">
        <v>0</v>
      </c>
      <c r="B10" t="s">
        <v>1</v>
      </c>
      <c r="C10" t="s">
        <v>29</v>
      </c>
      <c r="D10" t="s">
        <v>15</v>
      </c>
      <c r="E10" t="s">
        <v>60</v>
      </c>
      <c r="F10" t="s">
        <v>59</v>
      </c>
      <c r="G10" s="15">
        <v>220000</v>
      </c>
      <c r="H10" s="15"/>
      <c r="I10" s="15"/>
      <c r="J10" s="15">
        <f>6314+4943.8</f>
        <v>11257.8</v>
      </c>
      <c r="K10" s="15">
        <v>40768.499000000003</v>
      </c>
      <c r="M10" s="15"/>
      <c r="Q10" s="6">
        <f>SUM(J10:P10)</f>
        <v>52026.298999999999</v>
      </c>
      <c r="R10" s="6">
        <f t="shared" ref="R10:R13" si="0">+G10-Q10</f>
        <v>167973.701</v>
      </c>
      <c r="S10" t="s">
        <v>16</v>
      </c>
    </row>
    <row r="11" spans="1:19" x14ac:dyDescent="0.25">
      <c r="A11" t="s">
        <v>30</v>
      </c>
      <c r="B11" t="s">
        <v>32</v>
      </c>
      <c r="C11" t="s">
        <v>34</v>
      </c>
      <c r="D11" t="s">
        <v>15</v>
      </c>
      <c r="E11" t="s">
        <v>60</v>
      </c>
      <c r="F11" t="s">
        <v>59</v>
      </c>
      <c r="G11" s="15">
        <v>150000</v>
      </c>
      <c r="H11" s="15"/>
      <c r="I11" s="15"/>
      <c r="J11" s="15">
        <f>4305+4560</f>
        <v>8865</v>
      </c>
      <c r="K11" s="15">
        <v>23866.69</v>
      </c>
      <c r="M11" s="15"/>
      <c r="Q11" s="6">
        <f t="shared" ref="Q11:Q13" si="1">SUM(J11:P11)</f>
        <v>32731.69</v>
      </c>
      <c r="R11" s="6">
        <f t="shared" si="0"/>
        <v>117268.31</v>
      </c>
      <c r="S11" t="s">
        <v>17</v>
      </c>
    </row>
    <row r="12" spans="1:19" x14ac:dyDescent="0.25">
      <c r="A12" t="s">
        <v>31</v>
      </c>
      <c r="B12" t="s">
        <v>33</v>
      </c>
      <c r="C12" t="s">
        <v>29</v>
      </c>
      <c r="D12" t="s">
        <v>15</v>
      </c>
      <c r="E12" t="s">
        <v>60</v>
      </c>
      <c r="F12" t="s">
        <v>59</v>
      </c>
      <c r="G12" s="15">
        <v>183314</v>
      </c>
      <c r="H12" s="15"/>
      <c r="I12" s="15"/>
      <c r="J12" s="15">
        <v>10204.91</v>
      </c>
      <c r="K12" s="15">
        <v>31860.21</v>
      </c>
      <c r="M12" s="15"/>
      <c r="Q12" s="6">
        <f t="shared" si="1"/>
        <v>42065.119999999995</v>
      </c>
      <c r="R12" s="6">
        <f t="shared" si="0"/>
        <v>141248.88</v>
      </c>
      <c r="S12" t="s">
        <v>17</v>
      </c>
    </row>
    <row r="13" spans="1:19" x14ac:dyDescent="0.25">
      <c r="A13" t="s">
        <v>35</v>
      </c>
      <c r="B13" t="s">
        <v>36</v>
      </c>
      <c r="C13" t="s">
        <v>29</v>
      </c>
      <c r="D13" t="s">
        <v>15</v>
      </c>
      <c r="E13" t="s">
        <v>60</v>
      </c>
      <c r="F13" t="s">
        <v>59</v>
      </c>
      <c r="G13" s="15">
        <v>229200</v>
      </c>
      <c r="H13" s="15"/>
      <c r="I13" s="15"/>
      <c r="J13" s="15">
        <v>11521.84</v>
      </c>
      <c r="K13" s="15">
        <v>43002.48</v>
      </c>
      <c r="M13" s="15"/>
      <c r="Q13" s="6">
        <f t="shared" si="1"/>
        <v>54524.320000000007</v>
      </c>
      <c r="R13" s="6">
        <f t="shared" si="0"/>
        <v>174675.68</v>
      </c>
      <c r="S13" t="s">
        <v>17</v>
      </c>
    </row>
    <row r="14" spans="1:19" x14ac:dyDescent="0.25">
      <c r="A14" t="s">
        <v>37</v>
      </c>
      <c r="B14" t="s">
        <v>38</v>
      </c>
      <c r="C14" t="s">
        <v>39</v>
      </c>
      <c r="D14" t="s">
        <v>15</v>
      </c>
      <c r="E14" t="s">
        <v>58</v>
      </c>
      <c r="F14" t="s">
        <v>61</v>
      </c>
      <c r="G14" s="15">
        <v>150000</v>
      </c>
      <c r="H14" s="15"/>
      <c r="I14" s="15"/>
      <c r="J14" s="15">
        <v>8865</v>
      </c>
      <c r="K14" s="15">
        <v>23866.69</v>
      </c>
      <c r="M14" s="15"/>
      <c r="Q14" s="6">
        <f t="shared" ref="Q14:Q21" si="2">SUM(J14:P14)</f>
        <v>32731.69</v>
      </c>
      <c r="R14" s="6">
        <f>+G14-Q14</f>
        <v>117268.31</v>
      </c>
      <c r="S14" t="s">
        <v>17</v>
      </c>
    </row>
    <row r="15" spans="1:19" x14ac:dyDescent="0.25">
      <c r="A15" t="s">
        <v>40</v>
      </c>
      <c r="B15" t="s">
        <v>41</v>
      </c>
      <c r="C15" t="s">
        <v>42</v>
      </c>
      <c r="D15" t="s">
        <v>15</v>
      </c>
      <c r="E15" t="s">
        <v>58</v>
      </c>
      <c r="F15" t="s">
        <v>61</v>
      </c>
      <c r="G15" s="15">
        <v>200000</v>
      </c>
      <c r="H15" s="15"/>
      <c r="I15" s="15"/>
      <c r="J15" s="15">
        <v>10683.8</v>
      </c>
      <c r="K15" s="15">
        <v>35911.99</v>
      </c>
      <c r="M15" s="15"/>
      <c r="Q15" s="6">
        <f t="shared" si="2"/>
        <v>46595.789999999994</v>
      </c>
      <c r="R15" s="6">
        <f t="shared" ref="R15:R16" si="3">+G15-Q15</f>
        <v>153404.21000000002</v>
      </c>
      <c r="S15" t="s">
        <v>17</v>
      </c>
    </row>
    <row r="16" spans="1:19" ht="18" customHeight="1" x14ac:dyDescent="0.25">
      <c r="A16" t="s">
        <v>43</v>
      </c>
      <c r="B16" t="s">
        <v>44</v>
      </c>
      <c r="C16" t="s">
        <v>29</v>
      </c>
      <c r="D16" t="s">
        <v>15</v>
      </c>
      <c r="E16" t="s">
        <v>58</v>
      </c>
      <c r="F16" t="s">
        <v>61</v>
      </c>
      <c r="G16" s="15">
        <v>200000</v>
      </c>
      <c r="H16" s="15"/>
      <c r="I16" s="15"/>
      <c r="J16" s="15">
        <f>5740+4943.8</f>
        <v>10683.8</v>
      </c>
      <c r="K16" s="15">
        <v>35911.99</v>
      </c>
      <c r="M16" s="15"/>
      <c r="Q16" s="6">
        <f t="shared" si="2"/>
        <v>46595.789999999994</v>
      </c>
      <c r="R16" s="6">
        <f t="shared" si="3"/>
        <v>153404.21000000002</v>
      </c>
      <c r="S16" t="s">
        <v>17</v>
      </c>
    </row>
    <row r="17" spans="1:19" x14ac:dyDescent="0.25">
      <c r="A17" t="s">
        <v>45</v>
      </c>
      <c r="B17" t="s">
        <v>46</v>
      </c>
      <c r="C17" t="s">
        <v>29</v>
      </c>
      <c r="D17" t="s">
        <v>15</v>
      </c>
      <c r="E17" t="s">
        <v>58</v>
      </c>
      <c r="F17" t="s">
        <v>61</v>
      </c>
      <c r="G17" s="15">
        <v>200000</v>
      </c>
      <c r="H17" s="15"/>
      <c r="I17" s="15"/>
      <c r="J17" s="15">
        <v>10683.8</v>
      </c>
      <c r="K17" s="15">
        <v>35911.99</v>
      </c>
      <c r="M17" s="15"/>
      <c r="Q17" s="6">
        <f t="shared" si="2"/>
        <v>46595.789999999994</v>
      </c>
      <c r="R17" s="6">
        <f t="shared" ref="R17" si="4">+G17-Q17</f>
        <v>153404.21000000002</v>
      </c>
      <c r="S17" t="s">
        <v>17</v>
      </c>
    </row>
    <row r="18" spans="1:19" x14ac:dyDescent="0.25">
      <c r="A18" t="s">
        <v>48</v>
      </c>
      <c r="B18" t="s">
        <v>49</v>
      </c>
      <c r="C18" t="s">
        <v>29</v>
      </c>
      <c r="D18" t="s">
        <v>15</v>
      </c>
      <c r="E18" t="s">
        <v>60</v>
      </c>
      <c r="F18" t="s">
        <v>59</v>
      </c>
      <c r="G18" s="15">
        <v>150000</v>
      </c>
      <c r="H18" s="15"/>
      <c r="I18" s="15"/>
      <c r="J18" s="15">
        <v>8865</v>
      </c>
      <c r="K18" s="15">
        <v>23866.69</v>
      </c>
      <c r="M18" s="15"/>
      <c r="Q18" s="6">
        <f t="shared" si="2"/>
        <v>32731.69</v>
      </c>
      <c r="R18" s="6">
        <f t="shared" ref="R18:R21" si="5">+G18-Q18</f>
        <v>117268.31</v>
      </c>
      <c r="S18" t="s">
        <v>17</v>
      </c>
    </row>
    <row r="19" spans="1:19" x14ac:dyDescent="0.25">
      <c r="A19" t="s">
        <v>50</v>
      </c>
      <c r="B19" t="s">
        <v>51</v>
      </c>
      <c r="C19" t="s">
        <v>52</v>
      </c>
      <c r="D19" t="s">
        <v>15</v>
      </c>
      <c r="E19" s="17" t="s">
        <v>53</v>
      </c>
      <c r="F19" t="s">
        <v>54</v>
      </c>
      <c r="G19" s="15">
        <v>110000</v>
      </c>
      <c r="H19" s="15"/>
      <c r="I19" s="15"/>
      <c r="J19" s="15">
        <v>6501</v>
      </c>
      <c r="K19" s="15">
        <v>14457.69</v>
      </c>
      <c r="M19" s="15"/>
      <c r="Q19" s="6">
        <f t="shared" si="2"/>
        <v>20958.690000000002</v>
      </c>
      <c r="R19" s="6">
        <f t="shared" si="5"/>
        <v>89041.31</v>
      </c>
      <c r="S19" t="s">
        <v>16</v>
      </c>
    </row>
    <row r="20" spans="1:19" x14ac:dyDescent="0.25">
      <c r="A20" t="s">
        <v>55</v>
      </c>
      <c r="B20" t="s">
        <v>56</v>
      </c>
      <c r="C20" t="s">
        <v>57</v>
      </c>
      <c r="D20" t="s">
        <v>15</v>
      </c>
      <c r="E20" t="s">
        <v>58</v>
      </c>
      <c r="F20" t="s">
        <v>59</v>
      </c>
      <c r="G20" s="15">
        <v>90000</v>
      </c>
      <c r="H20" s="15"/>
      <c r="I20" s="15"/>
      <c r="J20" s="15">
        <v>5319</v>
      </c>
      <c r="K20" s="15">
        <v>9753.19</v>
      </c>
      <c r="M20" s="15"/>
      <c r="Q20" s="6">
        <f t="shared" si="2"/>
        <v>15072.19</v>
      </c>
      <c r="R20" s="6">
        <f t="shared" si="5"/>
        <v>74927.81</v>
      </c>
      <c r="S20" t="s">
        <v>17</v>
      </c>
    </row>
    <row r="21" spans="1:19" x14ac:dyDescent="0.25">
      <c r="A21" t="s">
        <v>63</v>
      </c>
      <c r="B21" t="s">
        <v>38</v>
      </c>
      <c r="C21" t="s">
        <v>64</v>
      </c>
      <c r="D21" t="s">
        <v>15</v>
      </c>
      <c r="E21" t="s">
        <v>60</v>
      </c>
      <c r="F21" t="s">
        <v>59</v>
      </c>
      <c r="G21" s="15">
        <v>200000</v>
      </c>
      <c r="H21" s="15"/>
      <c r="I21" s="15"/>
      <c r="J21" s="15">
        <v>10683.8</v>
      </c>
      <c r="K21" s="15">
        <v>35911.99</v>
      </c>
      <c r="M21" s="15"/>
      <c r="Q21" s="6">
        <f t="shared" si="2"/>
        <v>46595.789999999994</v>
      </c>
      <c r="R21" s="6">
        <f t="shared" si="5"/>
        <v>153404.21000000002</v>
      </c>
    </row>
    <row r="22" spans="1:19" x14ac:dyDescent="0.25">
      <c r="G22" s="16">
        <f>SUM(G10:G21)</f>
        <v>2082514</v>
      </c>
      <c r="H22" s="16"/>
      <c r="I22" s="16"/>
      <c r="J22" s="16">
        <f>SUM(J10:J20)</f>
        <v>103450.95000000001</v>
      </c>
      <c r="K22" s="16">
        <f>SUM(K10:K21)</f>
        <v>355090.09899999999</v>
      </c>
      <c r="L22" s="16"/>
      <c r="M22" s="16"/>
      <c r="N22" s="16"/>
      <c r="O22" s="16"/>
      <c r="P22" s="16"/>
      <c r="Q22" s="16">
        <f>SUM(Q10:Q21)</f>
        <v>469224.84899999993</v>
      </c>
      <c r="R22" s="16">
        <f>SUM(R10:R21)</f>
        <v>1613289.1510000001</v>
      </c>
      <c r="S22" t="s">
        <v>17</v>
      </c>
    </row>
    <row r="23" spans="1:19" x14ac:dyDescent="0.25">
      <c r="J23" s="6"/>
    </row>
    <row r="27" spans="1:19" x14ac:dyDescent="0.25">
      <c r="J27" s="6"/>
    </row>
    <row r="29" spans="1:19" ht="15.75" x14ac:dyDescent="0.25">
      <c r="A29" s="8" t="s">
        <v>22</v>
      </c>
      <c r="B29" s="9"/>
      <c r="C29" s="8"/>
      <c r="D29" s="10"/>
      <c r="E29" s="10"/>
      <c r="F29" s="11"/>
      <c r="G29" s="10"/>
      <c r="H29" s="12"/>
      <c r="I29" s="10"/>
      <c r="J29" s="12"/>
      <c r="K29" s="10"/>
      <c r="L29" s="9" t="s">
        <v>23</v>
      </c>
      <c r="M29" s="10"/>
    </row>
    <row r="30" spans="1:19" ht="15.75" x14ac:dyDescent="0.25">
      <c r="A30" s="13" t="s">
        <v>24</v>
      </c>
      <c r="B30" s="14"/>
      <c r="C30" s="13"/>
      <c r="D30" s="10"/>
      <c r="E30" s="10"/>
      <c r="F30" s="11"/>
      <c r="G30" s="10"/>
      <c r="H30" s="10"/>
      <c r="I30" s="10"/>
      <c r="J30" s="10"/>
      <c r="K30" s="10"/>
      <c r="L30" s="14" t="s">
        <v>25</v>
      </c>
      <c r="M30" s="10"/>
    </row>
    <row r="31" spans="1:19" ht="15.75" x14ac:dyDescent="0.25">
      <c r="A31" s="8" t="s">
        <v>26</v>
      </c>
      <c r="B31" s="9"/>
      <c r="C31" s="8"/>
      <c r="D31" s="10"/>
      <c r="E31" s="10"/>
      <c r="F31" s="11"/>
      <c r="G31" s="10"/>
      <c r="H31" s="10"/>
      <c r="I31" s="10"/>
      <c r="J31" s="10"/>
      <c r="K31" s="10"/>
      <c r="L31" s="9" t="s">
        <v>27</v>
      </c>
      <c r="M31" s="10"/>
    </row>
  </sheetData>
  <mergeCells count="3">
    <mergeCell ref="A2:P2"/>
    <mergeCell ref="A4:P4"/>
    <mergeCell ref="A6:P6"/>
  </mergeCells>
  <phoneticPr fontId="11" type="noConversion"/>
  <conditionalFormatting sqref="A2:A6">
    <cfRule type="duplicateValues" dxfId="1" priority="1" stopIfTrue="1"/>
  </conditionalFormatting>
  <conditionalFormatting sqref="A2:A6">
    <cfRule type="duplicateValues" dxfId="0" priority="2" stopIfTrue="1"/>
  </conditionalFormatting>
  <pageMargins left="0.25" right="0.25" top="0.75" bottom="0.75" header="0.3" footer="0.3"/>
  <pageSetup paperSize="5"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Esmelyn Evagelista Abreu</dc:creator>
  <cp:lastModifiedBy>Esmelyn Evagelista Abreu</cp:lastModifiedBy>
  <cp:lastPrinted>2022-09-08T17:39:37Z</cp:lastPrinted>
  <dcterms:created xsi:type="dcterms:W3CDTF">2022-03-03T21:02:01Z</dcterms:created>
  <dcterms:modified xsi:type="dcterms:W3CDTF">2023-02-08T23:38:49Z</dcterms:modified>
</cp:coreProperties>
</file>