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nuery.cruz\Downloads\"/>
    </mc:Choice>
  </mc:AlternateContent>
  <xr:revisionPtr revIDLastSave="0" documentId="13_ncr:1_{0854F503-0DEF-4237-8210-9A6CA70752C3}" xr6:coauthVersionLast="47" xr6:coauthVersionMax="47" xr10:uidLastSave="{00000000-0000-0000-0000-000000000000}"/>
  <bookViews>
    <workbookView xWindow="28680" yWindow="-120" windowWidth="29040" windowHeight="15720" xr2:uid="{A8D32068-8120-4D86-A7E1-FB548BEFD49B}"/>
  </bookViews>
  <sheets>
    <sheet name="Ejec. Pres. Agosto 2026" sheetId="2" r:id="rId1"/>
  </sheets>
  <definedNames>
    <definedName name="_xlnm.Print_Area" localSheetId="0">'Ejec. Pres. Agosto 2026'!$A$1:$R$106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89" i="2" l="1"/>
  <c r="Q88" i="2"/>
  <c r="L88" i="2"/>
  <c r="K88" i="2"/>
  <c r="J88" i="2"/>
  <c r="I88" i="2"/>
  <c r="H88" i="2"/>
  <c r="G88" i="2"/>
  <c r="F88" i="2"/>
  <c r="E88" i="2"/>
  <c r="Q87" i="2"/>
  <c r="Q86" i="2"/>
  <c r="P85" i="2"/>
  <c r="P81" i="2" s="1"/>
  <c r="O85" i="2"/>
  <c r="N85" i="2"/>
  <c r="M85" i="2"/>
  <c r="L85" i="2"/>
  <c r="K85" i="2"/>
  <c r="J85" i="2"/>
  <c r="I85" i="2"/>
  <c r="H85" i="2"/>
  <c r="G85" i="2"/>
  <c r="F85" i="2"/>
  <c r="F81" i="2" s="1"/>
  <c r="E85" i="2"/>
  <c r="Q85" i="2" s="1"/>
  <c r="Q84" i="2"/>
  <c r="Q83" i="2"/>
  <c r="P82" i="2"/>
  <c r="O82" i="2"/>
  <c r="O81" i="2" s="1"/>
  <c r="N82" i="2"/>
  <c r="N81" i="2" s="1"/>
  <c r="M82" i="2"/>
  <c r="L82" i="2"/>
  <c r="K82" i="2"/>
  <c r="J82" i="2"/>
  <c r="I82" i="2"/>
  <c r="H82" i="2"/>
  <c r="G82" i="2"/>
  <c r="G81" i="2" s="1"/>
  <c r="F82" i="2"/>
  <c r="E82" i="2"/>
  <c r="Q82" i="2" s="1"/>
  <c r="M81" i="2"/>
  <c r="L81" i="2"/>
  <c r="K81" i="2"/>
  <c r="J81" i="2"/>
  <c r="I81" i="2"/>
  <c r="H81" i="2"/>
  <c r="Q80" i="2"/>
  <c r="Q79" i="2"/>
  <c r="Q78" i="2"/>
  <c r="Q77" i="2"/>
  <c r="Q76" i="2"/>
  <c r="L75" i="2"/>
  <c r="K75" i="2"/>
  <c r="J75" i="2"/>
  <c r="Q75" i="2" s="1"/>
  <c r="I75" i="2"/>
  <c r="H75" i="2"/>
  <c r="G75" i="2"/>
  <c r="F75" i="2"/>
  <c r="E75" i="2"/>
  <c r="Q74" i="2"/>
  <c r="Q73" i="2"/>
  <c r="Q72" i="2"/>
  <c r="Q71" i="2"/>
  <c r="Q70" i="2"/>
  <c r="P69" i="2"/>
  <c r="O69" i="2"/>
  <c r="N69" i="2"/>
  <c r="M69" i="2"/>
  <c r="L69" i="2"/>
  <c r="K69" i="2"/>
  <c r="J69" i="2"/>
  <c r="I69" i="2"/>
  <c r="H69" i="2"/>
  <c r="G69" i="2"/>
  <c r="F69" i="2"/>
  <c r="E69" i="2"/>
  <c r="Q69" i="2" s="1"/>
  <c r="Q68" i="2"/>
  <c r="Q67" i="2"/>
  <c r="Q66" i="2"/>
  <c r="Q65" i="2"/>
  <c r="P64" i="2"/>
  <c r="O64" i="2"/>
  <c r="N64" i="2"/>
  <c r="M64" i="2"/>
  <c r="L64" i="2"/>
  <c r="K64" i="2"/>
  <c r="J64" i="2"/>
  <c r="I64" i="2"/>
  <c r="Q64" i="2" s="1"/>
  <c r="H64" i="2"/>
  <c r="G64" i="2"/>
  <c r="F64" i="2"/>
  <c r="E64" i="2"/>
  <c r="D64" i="2"/>
  <c r="C64" i="2"/>
  <c r="Q63" i="2"/>
  <c r="Q62" i="2"/>
  <c r="Q61" i="2"/>
  <c r="Q60" i="2"/>
  <c r="Q59" i="2"/>
  <c r="Q58" i="2"/>
  <c r="Q57" i="2"/>
  <c r="Q56" i="2"/>
  <c r="Q55" i="2"/>
  <c r="L54" i="2"/>
  <c r="K54" i="2"/>
  <c r="J54" i="2"/>
  <c r="I54" i="2"/>
  <c r="H54" i="2"/>
  <c r="G54" i="2"/>
  <c r="F54" i="2"/>
  <c r="E54" i="2"/>
  <c r="Q54" i="2" s="1"/>
  <c r="D54" i="2"/>
  <c r="C54" i="2"/>
  <c r="Q53" i="2"/>
  <c r="Q52" i="2"/>
  <c r="Q51" i="2"/>
  <c r="Q50" i="2"/>
  <c r="Q49" i="2"/>
  <c r="Q48" i="2"/>
  <c r="Q47" i="2"/>
  <c r="P46" i="2"/>
  <c r="O46" i="2"/>
  <c r="N46" i="2"/>
  <c r="M46" i="2"/>
  <c r="L46" i="2"/>
  <c r="K46" i="2"/>
  <c r="J46" i="2"/>
  <c r="I46" i="2"/>
  <c r="H46" i="2"/>
  <c r="G46" i="2"/>
  <c r="F46" i="2"/>
  <c r="E46" i="2"/>
  <c r="Q46" i="2" s="1"/>
  <c r="D46" i="2"/>
  <c r="C46" i="2"/>
  <c r="Q45" i="2"/>
  <c r="Q44" i="2"/>
  <c r="Q43" i="2"/>
  <c r="Q42" i="2"/>
  <c r="Q41" i="2"/>
  <c r="Q40" i="2"/>
  <c r="Q39" i="2"/>
  <c r="Q38" i="2"/>
  <c r="L37" i="2"/>
  <c r="K37" i="2"/>
  <c r="J37" i="2"/>
  <c r="Q37" i="2" s="1"/>
  <c r="I37" i="2"/>
  <c r="H37" i="2"/>
  <c r="G37" i="2"/>
  <c r="F37" i="2"/>
  <c r="E37" i="2"/>
  <c r="D37" i="2"/>
  <c r="C37" i="2"/>
  <c r="Q36" i="2"/>
  <c r="Q35" i="2"/>
  <c r="Q34" i="2"/>
  <c r="Q33" i="2"/>
  <c r="Q32" i="2"/>
  <c r="Q31" i="2"/>
  <c r="Q30" i="2"/>
  <c r="Q29" i="2"/>
  <c r="Q28" i="2"/>
  <c r="P27" i="2"/>
  <c r="O27" i="2"/>
  <c r="N27" i="2"/>
  <c r="M27" i="2"/>
  <c r="M10" i="2" s="1"/>
  <c r="M90" i="2" s="1"/>
  <c r="L27" i="2"/>
  <c r="L10" i="2" s="1"/>
  <c r="L90" i="2" s="1"/>
  <c r="K27" i="2"/>
  <c r="J27" i="2"/>
  <c r="I27" i="2"/>
  <c r="H27" i="2"/>
  <c r="G27" i="2"/>
  <c r="F27" i="2"/>
  <c r="E27" i="2"/>
  <c r="Q27" i="2" s="1"/>
  <c r="D27" i="2"/>
  <c r="C27" i="2"/>
  <c r="Q26" i="2"/>
  <c r="Q25" i="2"/>
  <c r="Q24" i="2"/>
  <c r="Q23" i="2"/>
  <c r="Q22" i="2"/>
  <c r="Q21" i="2"/>
  <c r="Q20" i="2"/>
  <c r="Q19" i="2"/>
  <c r="Q18" i="2"/>
  <c r="L17" i="2"/>
  <c r="K17" i="2"/>
  <c r="J17" i="2"/>
  <c r="I17" i="2"/>
  <c r="I10" i="2" s="1"/>
  <c r="I90" i="2" s="1"/>
  <c r="H17" i="2"/>
  <c r="H10" i="2" s="1"/>
  <c r="H90" i="2" s="1"/>
  <c r="G17" i="2"/>
  <c r="G10" i="2" s="1"/>
  <c r="G90" i="2" s="1"/>
  <c r="F17" i="2"/>
  <c r="F10" i="2" s="1"/>
  <c r="F90" i="2" s="1"/>
  <c r="E17" i="2"/>
  <c r="D17" i="2"/>
  <c r="C17" i="2"/>
  <c r="Q16" i="2"/>
  <c r="Q15" i="2"/>
  <c r="Q14" i="2"/>
  <c r="Q13" i="2"/>
  <c r="Q12" i="2"/>
  <c r="P11" i="2"/>
  <c r="P10" i="2" s="1"/>
  <c r="P90" i="2" s="1"/>
  <c r="O11" i="2"/>
  <c r="O10" i="2" s="1"/>
  <c r="O90" i="2" s="1"/>
  <c r="N11" i="2"/>
  <c r="N10" i="2" s="1"/>
  <c r="N90" i="2" s="1"/>
  <c r="M11" i="2"/>
  <c r="L11" i="2"/>
  <c r="K11" i="2"/>
  <c r="K10" i="2" s="1"/>
  <c r="K90" i="2" s="1"/>
  <c r="J11" i="2"/>
  <c r="J10" i="2" s="1"/>
  <c r="J90" i="2" s="1"/>
  <c r="I11" i="2"/>
  <c r="H11" i="2"/>
  <c r="G11" i="2"/>
  <c r="F11" i="2"/>
  <c r="E11" i="2"/>
  <c r="Q11" i="2" s="1"/>
  <c r="D11" i="2"/>
  <c r="D10" i="2" s="1"/>
  <c r="C11" i="2"/>
  <c r="C90" i="2" s="1"/>
  <c r="E10" i="2"/>
  <c r="Q10" i="2" l="1"/>
  <c r="E90" i="2"/>
  <c r="Q90" i="2" s="1"/>
  <c r="Q17" i="2"/>
  <c r="E81" i="2"/>
  <c r="Q81" i="2" s="1"/>
  <c r="D90" i="2"/>
</calcChain>
</file>

<file path=xl/sharedStrings.xml><?xml version="1.0" encoding="utf-8"?>
<sst xmlns="http://schemas.openxmlformats.org/spreadsheetml/2006/main" count="106" uniqueCount="106">
  <si>
    <t>MINISTERIO DE LA VIVIENDA Y EDIFICACIONES</t>
  </si>
  <si>
    <t>VICEMINISTERIO ADMINISTRATIVO Y FINANCIERO</t>
  </si>
  <si>
    <t>Ejecucion de Gastos y Aplicaciones Financieras</t>
  </si>
  <si>
    <t>Valores RD$</t>
  </si>
  <si>
    <t>DETALLE</t>
  </si>
  <si>
    <t>PRESUPUESTO VIGENTE</t>
  </si>
  <si>
    <t>PRESUPUESTO MODIFICADO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</si>
  <si>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</si>
  <si>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</si>
  <si>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</si>
  <si>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</si>
  <si>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</si>
  <si>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</si>
  <si>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</si>
  <si>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</si>
  <si>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</si>
  <si>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</si>
  <si>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</si>
  <si>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</si>
  <si>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</si>
  <si>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 xml:space="preserve">2-GASTOS </t>
  </si>
  <si>
    <t>2.1-REMUNERACIONES Y CONTRIBUCIONES</t>
  </si>
  <si>
    <t>2.1.1-REMUNERACIONES</t>
  </si>
  <si>
    <t>2.1.2-SOBRESUELDOS</t>
  </si>
  <si>
    <t>2.1.3-DIETAS Y GASTOS DE REPRESENTACIÓN</t>
  </si>
  <si>
    <t>2.1.4-GRATIFICACIONES Y BONIFICACIONES</t>
  </si>
  <si>
    <t>2.1.5-CONTRIBUCIONES A LA SEGURIDAD SOCIAL</t>
  </si>
  <si>
    <t>2.2-CONTRATACIÓN DE SERVICIOS</t>
  </si>
  <si>
    <t>2.2.1-SERVICIOS BÁSICOS</t>
  </si>
  <si>
    <t>2.2.2-PUBLICIDAD, IMPRESIÓN Y ENCUADERNACIÓN</t>
  </si>
  <si>
    <t>2.2.3-VIÁTICOS</t>
  </si>
  <si>
    <t>2.2.4-TRANSPORTE Y ALMACENAJE</t>
  </si>
  <si>
    <t>2.2.5-ALQUILERES Y RENTAS</t>
  </si>
  <si>
    <t>2.2.6-SEGUROS</t>
  </si>
  <si>
    <t>2.2.7-SERVICIOS DE CONSERVACIÓN, REPARACIONES MENORES E INSTALACIONES TEMPORALES</t>
  </si>
  <si>
    <t>2.2.8-OTROS SERVICIOS NO INCLUIDOS EN CONCEPTOS ANTERIORES</t>
  </si>
  <si>
    <t>2.2.9-OTRAS CONTRATACIONES DE SERVICIOS</t>
  </si>
  <si>
    <t>2.3-MATERIALES Y SUMINISTROS</t>
  </si>
  <si>
    <t>2.3.1-ALIMENTOS Y PRODUCTOS AGROFORESTALES</t>
  </si>
  <si>
    <t>2.3.2-TEXTILES Y VESTUARIOS</t>
  </si>
  <si>
    <t>2.3.3-PAPEL, CARTÓN E IMPRESOS</t>
  </si>
  <si>
    <t>2.3.4-PRODUCTOS FARMACÉUTICOS</t>
  </si>
  <si>
    <t>2.3.5-CUERO, CAUCHO Y PLÁSTICO</t>
  </si>
  <si>
    <t>2.3.6-PRODUCTOS DE MINERALES, METÁLICOS Y NO METÁLICOS</t>
  </si>
  <si>
    <t>2.3.7-COMBUSTIBLES, LUBRICANTES, PRODUCTOS QUÍMICOS Y CONEXOS</t>
  </si>
  <si>
    <t>2.3.8-GASTOS QUE SE ASIGNARÁN DURANTE EL EJERCICIO (ART. 32 Y 33 LEY 423-06)</t>
  </si>
  <si>
    <t>2.3.9-PRODUCTOS Y ÚTILES VARIOS</t>
  </si>
  <si>
    <t>2.4-TRANSFERENCIAS CORRIENTES</t>
  </si>
  <si>
    <t>2.4.1-TRANSFERENCIAS CORRIENTES AL SECTOR PRIVADO</t>
  </si>
  <si>
    <t>2.4.2-TRANSFERENCIAS CORRIENTES AL  GOBIERNO GENERAL NACIONAL</t>
  </si>
  <si>
    <t>2.4.3-TRANSFERENCIAS CORRIENTES A GOBIERNOS GENERALES LOCALES</t>
  </si>
  <si>
    <t>2.4.4-TRANSFERENCIAS CORRIENTES A EMPRESAS PÚBLICAS NO FINANCIERAS</t>
  </si>
  <si>
    <t>2.4.5-TRANSFERENCIAS CORRIENTES A INSTITUCIONES PÚBLICAS FINANCIERAS</t>
  </si>
  <si>
    <t>2.4.6-SUBVENCIONES</t>
  </si>
  <si>
    <t>2.4.7-TRANSFERENCIAS CORRIENTES AL SECTOR EXTERNO</t>
  </si>
  <si>
    <t xml:space="preserve">2.4.9-TRANSFERENCIAS CORRIENTES A OTRAS INSTITUCIONES PÚBLICAS </t>
  </si>
  <si>
    <t>2.5-TRANSFERENCIAS DE CAPITAL</t>
  </si>
  <si>
    <t xml:space="preserve">2.5.1-TRANSFERENCIAS DE CAPITAL AL SECTOR PRIVADO </t>
  </si>
  <si>
    <t>2.5.2-TRANSFERENCIAS DE CAPITAL AL GOBIERNO GENERAL NACIONAL</t>
  </si>
  <si>
    <t>2.5.3-TRANSFERENCIAS DE CAPITAL A GOBIERNOS GENERALES LOCALES</t>
  </si>
  <si>
    <t>2.5.4-TRANSFERENCIAS DE CAPITAL  A EMPRESAS PÚBLICAS NO FINANCIERAS</t>
  </si>
  <si>
    <t>2.5.5-TRANSFERENCIAS DE CAPITAL A INSTITUCIONES PÚBLICAS FINANCIERAS</t>
  </si>
  <si>
    <t>2.5.6-TRANSFERENCIAS DE CAPITAL AL SECTOR EXTERNO</t>
  </si>
  <si>
    <t>2.5.9-TRANSFERENCIAS DE CAPITAL A OTRAS INSTITUCIONES PÚBLICAS</t>
  </si>
  <si>
    <t>2.6-BIENES MUEBLES, INMUEBLES E INTANGIBLES</t>
  </si>
  <si>
    <t>2.6.1-MOBILIARIO Y EQUIPO</t>
  </si>
  <si>
    <t>2.6.2-MOBILIARIO Y EQUIPO DE AUDIO, AUDIOVISUAL, RECREATIVO Y EDUCACIONAL</t>
  </si>
  <si>
    <t>2.6.3-EQUIPO E INSTRUMENTAL, CIENTÍFICO Y LABORATORIO</t>
  </si>
  <si>
    <t>2.6.4-VEHÍCULOS Y EQUIPO DE TRANSPORTE, TRACCIÓN Y ELEVACIÓN</t>
  </si>
  <si>
    <t>2.6.5-MAQUINARIA, OTROS EQUIPOS Y HERRAMIENTAS</t>
  </si>
  <si>
    <t>2.6.6-EQUIPOS DE DEFENSA Y SEGURIDAD</t>
  </si>
  <si>
    <t>2.6.7-ACTIVOS BIOLÓGICOS</t>
  </si>
  <si>
    <t>2.6.8-BIENES INTANGIBLES</t>
  </si>
  <si>
    <t>2.6.9-EDIFICIOS, ESTRUCTURAS, TIERRAS, TERRENOS Y OBJETOS DE VALOR</t>
  </si>
  <si>
    <t>2.7-OBRAS</t>
  </si>
  <si>
    <t>2.7.1-OBRAS EN EDIFICACIONES</t>
  </si>
  <si>
    <t>2.7.2-INFRAESTRUCTURA</t>
  </si>
  <si>
    <t>2.7.3-CONSTRUCCIONES EN BIENES CONCESIONADOS</t>
  </si>
  <si>
    <t>2.7.4-GASTOS QUE SE ASIGNARÁN DURANTE EL EJERCICIO PARA INVERSIÓN (ART. 32
Y 33 LEY 423-06)</t>
  </si>
  <si>
    <t>2.8-ADQUISICION DE ACTIVOS FINANCIEROS CON FINES DE POLÍTICA</t>
  </si>
  <si>
    <t>2.8.1-CONCESIÓN DE PRESTAMOS</t>
  </si>
  <si>
    <t>2.8.2-ADQUISICIÓN DE TÍTULOS VALORES REPRESENTATIVOS DE DEUDA</t>
  </si>
  <si>
    <t>2.8.3-COMPRA DE ACCIONES Y PARTICIPACIONES DE CAPITAL</t>
  </si>
  <si>
    <t>2.8.4-OBLIGACIONES NEGOCIALES</t>
  </si>
  <si>
    <t>2.8.5-APORTES DE CAPITAL AL SECTOR PÚBLICO</t>
  </si>
  <si>
    <t>2.9-GASTOS FINANCIEROS</t>
  </si>
  <si>
    <t>2.9.1-INTERESES DE LA DEUDA PÚBLICA INTERNA</t>
  </si>
  <si>
    <t>2.9.2-INTERESES DE LA DEUDA PÚBLICA EXTERNA</t>
  </si>
  <si>
    <t>2.9.3-INTERESES DE LA DEUDA COMERCIAL</t>
  </si>
  <si>
    <t>2.9.4-COMISIONES Y OTROS GASTOS BANCARIOS DE LA DEUDA PÚBLICA</t>
  </si>
  <si>
    <t xml:space="preserve">2.9.5-GASTOS DE INTERESES, RECARGOS, MULTAS Y SANCIONES DE IMPUESTOS Y
CONTRIBUCIONES SOCIALES </t>
  </si>
  <si>
    <t>4-APLICACIONES FINANCIERAS</t>
  </si>
  <si>
    <t>4.1-INCREMENTO DE ACTIVOS FINANCIEROS</t>
  </si>
  <si>
    <t>4.1.1-INCREMENTO DE ACTIVOS FINANCIEROS CORRIENTES</t>
  </si>
  <si>
    <t>4.1.2-INCREMENTO DE ACTIVOS FINANCIEROS NO CORRIENTES</t>
  </si>
  <si>
    <t>4.2-DISMINUCION DE PASIVOS</t>
  </si>
  <si>
    <t>4.2.1-DISMINUCION DE PASIVOS CORRIENTES</t>
  </si>
  <si>
    <t>4.2.2-DISMINUCION DE PASIVOSNO CORRIENTES</t>
  </si>
  <si>
    <t>4.3-DISMINUCION DE FONDOS DE TERCEROS</t>
  </si>
  <si>
    <t>4.3.5-DISMINUCION DEPOSITOS FONDOS DE TERCEROS</t>
  </si>
  <si>
    <t>Total general</t>
  </si>
  <si>
    <t>*NOTA</t>
  </si>
  <si>
    <r>
      <rPr>
        <b/>
        <sz val="11"/>
        <color rgb="FF000000"/>
        <rFont val="Aptos Narrow"/>
        <family val="2"/>
        <scheme val="minor"/>
      </rPr>
      <t>Presupuesto aprobado</t>
    </r>
    <r>
      <rPr>
        <sz val="11"/>
        <color theme="1"/>
        <rFont val="Aptos Narrow"/>
        <family val="2"/>
        <scheme val="minor"/>
      </rPr>
      <t>: Se refiere al presupuesto aprobado en la Ley de Presupuesto General del Estado</t>
    </r>
  </si>
  <si>
    <r>
      <rPr>
        <b/>
        <sz val="11"/>
        <color rgb="FF000000"/>
        <rFont val="Aptos Narrow"/>
        <family val="2"/>
        <scheme val="minor"/>
      </rPr>
      <t>Presupuesto modificado</t>
    </r>
    <r>
      <rPr>
        <sz val="11"/>
        <color theme="1"/>
        <rFont val="Aptos Narrow"/>
        <family val="2"/>
        <scheme val="minor"/>
      </rPr>
      <t>: Se refiere al presupuesto aprobado en caso de que el Congreso Nacional apruebe un presupuesto complementario</t>
    </r>
  </si>
  <si>
    <r>
      <rPr>
        <b/>
        <sz val="11"/>
        <color rgb="FF000000"/>
        <rFont val="Aptos Narrow"/>
        <family val="2"/>
        <scheme val="minor"/>
      </rPr>
      <t>Total devengado</t>
    </r>
    <r>
      <rPr>
        <sz val="11"/>
        <color theme="1"/>
        <rFont val="Aptos Narrow"/>
        <family val="2"/>
        <scheme val="minor"/>
      </rPr>
      <t>: Son los recursos financieros que surgen con la obligacion del pago por la recepcion de conformidad de obras, bienes y servicios oportunamente contratados o, en los casos de gastos sin contraprestacion, por haberse cumplido los requisitos administrativos dispuestos por el reglamento de la presente Ley.</t>
    </r>
  </si>
  <si>
    <r>
      <rPr>
        <b/>
        <sz val="10"/>
        <color rgb="FF000000"/>
        <rFont val="Aptos Narrow"/>
        <family val="2"/>
        <scheme val="minor"/>
      </rPr>
      <t>Fuente:</t>
    </r>
    <r>
      <rPr>
        <sz val="10"/>
        <color indexed="8"/>
        <rFont val="Aptos Narrow"/>
        <family val="2"/>
        <scheme val="minor"/>
      </rPr>
      <t xml:space="preserve"> reporte del (SIGEF)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</si>
</sst>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8"/>
      <color theme="4" tint="-0.249977111117893"/>
      <name val="Aptos Narrow"/>
      <family val="2"/>
      <scheme val="minor"/>
    </font>
    <font>
      <b/>
      <sz val="13"/>
      <color theme="4" tint="-0.249977111117893"/>
      <name val="Aptos Narrow"/>
      <family val="2"/>
      <scheme val="minor"/>
    </font>
    <font>
      <b/>
      <sz val="16"/>
      <color theme="4" tint="-0.24997711111789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0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thin">
        <color theme="4" tint="0.59999389629810485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/>
      </bottom>
      <diagonal/>
    </border>
    <border>
      <left/>
      <right/>
      <top style="double">
        <color theme="4" tint="-0.24997711111789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1"/>
    <xf numFmtId="43" fontId="0" fillId="0" borderId="0" xfId="2" applyFont="1"/>
    <xf numFmtId="0" fontId="10" fillId="2" borderId="1" xfId="1" applyFont="1" applyFill="1" applyBorder="1" applyAlignment="1">
      <alignment vertical="center"/>
    </xf>
    <xf numFmtId="0" fontId="10" fillId="2" borderId="2" xfId="1" applyFont="1" applyFill="1" applyBorder="1" applyAlignment="1">
      <alignment vertical="center"/>
    </xf>
    <xf numFmtId="0" fontId="4" fillId="2" borderId="2" xfId="1" applyFont="1" applyFill="1" applyBorder="1"/>
    <xf numFmtId="0" fontId="10" fillId="2" borderId="2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4" fillId="3" borderId="3" xfId="1" applyFont="1" applyFill="1" applyBorder="1" applyAlignment="1">
      <alignment horizontal="left"/>
    </xf>
    <xf numFmtId="43" fontId="4" fillId="3" borderId="3" xfId="1" applyNumberFormat="1" applyFont="1" applyFill="1" applyBorder="1"/>
    <xf numFmtId="43" fontId="4" fillId="3" borderId="3" xfId="2" applyFont="1" applyFill="1" applyBorder="1" applyAlignment="1">
      <alignment horizontal="left"/>
    </xf>
    <xf numFmtId="4" fontId="5" fillId="0" borderId="0" xfId="1" applyNumberFormat="1"/>
    <xf numFmtId="43" fontId="5" fillId="0" borderId="0" xfId="1" applyNumberFormat="1"/>
    <xf numFmtId="0" fontId="1" fillId="4" borderId="4" xfId="1" applyFont="1" applyFill="1" applyBorder="1" applyAlignment="1">
      <alignment horizontal="left" indent="1"/>
    </xf>
    <xf numFmtId="43" fontId="1" fillId="4" borderId="4" xfId="1" applyNumberFormat="1" applyFont="1" applyFill="1" applyBorder="1"/>
    <xf numFmtId="43" fontId="1" fillId="4" borderId="4" xfId="2" applyFont="1" applyFill="1" applyBorder="1" applyAlignment="1">
      <alignment horizontal="left" indent="1"/>
    </xf>
    <xf numFmtId="43" fontId="1" fillId="4" borderId="4" xfId="2" applyFont="1" applyFill="1" applyBorder="1"/>
    <xf numFmtId="0" fontId="1" fillId="0" borderId="3" xfId="1" applyFont="1" applyBorder="1" applyAlignment="1">
      <alignment horizontal="left" indent="2"/>
    </xf>
    <xf numFmtId="43" fontId="1" fillId="0" borderId="3" xfId="1" applyNumberFormat="1" applyFont="1" applyBorder="1"/>
    <xf numFmtId="43" fontId="1" fillId="0" borderId="3" xfId="2" applyFont="1" applyBorder="1" applyAlignment="1">
      <alignment horizontal="left" indent="2"/>
    </xf>
    <xf numFmtId="43" fontId="1" fillId="0" borderId="3" xfId="2" applyFont="1" applyBorder="1"/>
    <xf numFmtId="43" fontId="2" fillId="0" borderId="3" xfId="1" applyNumberFormat="1" applyFont="1" applyBorder="1"/>
    <xf numFmtId="43" fontId="2" fillId="4" borderId="4" xfId="1" applyNumberFormat="1" applyFont="1" applyFill="1" applyBorder="1"/>
    <xf numFmtId="43" fontId="1" fillId="4" borderId="4" xfId="1" applyNumberFormat="1" applyFont="1" applyFill="1" applyBorder="1" applyAlignment="1">
      <alignment horizontal="left" indent="1"/>
    </xf>
    <xf numFmtId="0" fontId="3" fillId="0" borderId="5" xfId="1" applyFont="1" applyBorder="1" applyAlignment="1">
      <alignment horizontal="left"/>
    </xf>
    <xf numFmtId="43" fontId="3" fillId="0" borderId="5" xfId="1" applyNumberFormat="1" applyFont="1" applyBorder="1"/>
    <xf numFmtId="43" fontId="3" fillId="0" borderId="5" xfId="2" applyFont="1" applyBorder="1" applyAlignment="1">
      <alignment horizontal="left"/>
    </xf>
    <xf numFmtId="43" fontId="3" fillId="0" borderId="5" xfId="2" applyFont="1" applyBorder="1"/>
    <xf numFmtId="0" fontId="3" fillId="0" borderId="0" xfId="1" applyFont="1" applyAlignment="1">
      <alignment horizontal="left"/>
    </xf>
    <xf numFmtId="43" fontId="3" fillId="0" borderId="0" xfId="1" applyNumberFormat="1" applyFont="1"/>
    <xf numFmtId="43" fontId="3" fillId="0" borderId="0" xfId="2" applyFont="1" applyBorder="1" applyAlignment="1">
      <alignment horizontal="left"/>
    </xf>
    <xf numFmtId="43" fontId="3" fillId="0" borderId="0" xfId="2" applyFont="1" applyBorder="1"/>
    <xf numFmtId="0" fontId="11" fillId="0" borderId="0" xfId="1" applyFont="1"/>
    <xf numFmtId="0" fontId="5" fillId="0" borderId="6" xfId="1" applyBorder="1" applyAlignment="1">
      <alignment vertical="center" wrapText="1"/>
    </xf>
    <xf numFmtId="0" fontId="5" fillId="0" borderId="0" xfId="1"/>
    <xf numFmtId="0" fontId="5" fillId="0" borderId="7" xfId="1" applyBorder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5" fillId="0" borderId="9" xfId="1" applyBorder="1" applyAlignment="1">
      <alignment horizontal="left" vertical="center" wrapText="1"/>
    </xf>
    <xf numFmtId="0" fontId="13" fillId="0" borderId="8" xfId="1" applyFont="1" applyBorder="1" applyAlignment="1">
      <alignment horizontal="left" vertical="center" wrapText="1"/>
    </xf>
  </cellXfs>
  <cellStyles count="3">
    <cellStyle name="Millares 2" xfId="2" xr:uid="{5D65571D-9356-4D45-855F-14E0A2AFDF54}"/>
    <cellStyle name="Normal" xfId="0" builtinId="0"/>
    <cellStyle name="Normal 2" xfId="1" xr:uid="{380CE101-0AE2-4045-9E39-11743A4A33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103</xdr:row>
      <xdr:rowOff>13676</xdr:rowOff>
    </xdr:from>
    <xdr:to>
      <xdr:col>17</xdr:col>
      <xdr:colOff>671285</xdr:colOff>
      <xdr:row>105</xdr:row>
      <xdr:rowOff>204183</xdr:rowOff>
    </xdr:to>
    <xdr:grpSp>
      <xdr:nvGrpSpPr>
        <xdr:cNvPr id="2" name="Grupo 4">
          <a:extLst>
            <a:ext uri="{FF2B5EF4-FFF2-40B4-BE49-F238E27FC236}">
              <a16:creationId xmlns:a16="http://schemas.microsoft.com/office/drawing/2014/main" id="{964261F6-C897-4D62-8243-1A4C7E208C53}"/>
            </a:ext>
          </a:extLst>
        </xdr:cNvPr>
        <xdr:cNvGrpSpPr/>
      </xdr:nvGrpSpPr>
      <xdr:grpSpPr>
        <a:xfrm>
          <a:off x="0" y="20492426"/>
          <a:ext cx="25381856" cy="571507"/>
          <a:chOff x="-1008898" y="22455408"/>
          <a:chExt cx="29392111" cy="1360176"/>
        </a:xfrm>
      </xdr:grpSpPr>
      <xdr:sp macro="" textlink="">
        <xdr:nvSpPr>
          <xdr:cNvPr id="3" name="CuadroTexto 6">
            <a:extLst>
              <a:ext uri="{FF2B5EF4-FFF2-40B4-BE49-F238E27FC236}">
                <a16:creationId xmlns:a16="http://schemas.microsoft.com/office/drawing/2014/main" id="{662C9676-A041-7259-2461-D5E15822AB05}"/>
              </a:ext>
            </a:extLst>
          </xdr:cNvPr>
          <xdr:cNvSpPr txBox="1"/>
        </xdr:nvSpPr>
        <xdr:spPr>
          <a:xfrm>
            <a:off x="-1008898" y="22455408"/>
            <a:ext cx="8384889" cy="113888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DO" sz="2400">
                <a:latin typeface="72 Black" panose="020B0A04030603020204" pitchFamily="34" charset="0"/>
                <a:ea typeface="ADLaM Display" panose="020F0502020204030204" pitchFamily="2" charset="0"/>
                <a:cs typeface="72 Black" panose="020B0A04030603020204" pitchFamily="34" charset="0"/>
              </a:rPr>
              <a:t>Hilaria Muñoz Ventura</a:t>
            </a:r>
          </a:p>
        </xdr:txBody>
      </xdr:sp>
      <xdr:sp macro="" textlink="">
        <xdr:nvSpPr>
          <xdr:cNvPr id="4" name="CuadroTexto 7">
            <a:extLst>
              <a:ext uri="{FF2B5EF4-FFF2-40B4-BE49-F238E27FC236}">
                <a16:creationId xmlns:a16="http://schemas.microsoft.com/office/drawing/2014/main" id="{1E27EC17-28F5-A55E-0B79-4564D5C52178}"/>
              </a:ext>
            </a:extLst>
          </xdr:cNvPr>
          <xdr:cNvSpPr txBox="1"/>
        </xdr:nvSpPr>
        <xdr:spPr>
          <a:xfrm>
            <a:off x="18942952" y="22466213"/>
            <a:ext cx="9440261" cy="129539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DO" sz="2400">
                <a:latin typeface="72 Black" panose="020B0A04030603020204" pitchFamily="34" charset="0"/>
                <a:ea typeface="ADLaM Display" panose="020F0502020204030204" pitchFamily="2" charset="0"/>
                <a:cs typeface="72 Black" panose="020B0A04030603020204" pitchFamily="34" charset="0"/>
              </a:rPr>
              <a:t>Maria Isabel Concepcion Tolentino</a:t>
            </a:r>
          </a:p>
          <a:p>
            <a:pPr algn="ctr"/>
            <a:endParaRPr lang="es-DO" sz="2400">
              <a:latin typeface="72 Black" panose="020B0A04030603020204" pitchFamily="34" charset="0"/>
              <a:ea typeface="ADLaM Display" panose="020F0502020204030204" pitchFamily="2" charset="0"/>
              <a:cs typeface="72 Black" panose="020B0A04030603020204" pitchFamily="34" charset="0"/>
            </a:endParaRP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B8C66854-2BB9-C885-1A97-109196A7FBB4}"/>
              </a:ext>
            </a:extLst>
          </xdr:cNvPr>
          <xdr:cNvSpPr txBox="1"/>
        </xdr:nvSpPr>
        <xdr:spPr>
          <a:xfrm>
            <a:off x="8386107" y="22520191"/>
            <a:ext cx="9440262" cy="12953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DO" sz="2400">
                <a:latin typeface="72 Black" panose="020B0A04030603020204" pitchFamily="34" charset="0"/>
                <a:ea typeface="ADLaM Display" panose="020F0502020204030204" pitchFamily="2" charset="0"/>
                <a:cs typeface="72 Black" panose="020B0A04030603020204" pitchFamily="34" charset="0"/>
              </a:rPr>
              <a:t>Rolando Martínez Capellán</a:t>
            </a:r>
          </a:p>
          <a:p>
            <a:pPr algn="ctr"/>
            <a:endParaRPr lang="es-DO" sz="2400">
              <a:latin typeface="72 Black" panose="020B0A04030603020204" pitchFamily="34" charset="0"/>
              <a:ea typeface="ADLaM Display" panose="020F0502020204030204" pitchFamily="2" charset="0"/>
              <a:cs typeface="72 Black" panose="020B0A04030603020204" pitchFamily="34" charset="0"/>
            </a:endParaRPr>
          </a:p>
        </xdr:txBody>
      </xdr:sp>
    </xdr:grpSp>
    <xdr:clientData/>
  </xdr:twoCellAnchor>
  <xdr:twoCellAnchor editAs="oneCell">
    <xdr:from>
      <xdr:col>1</xdr:col>
      <xdr:colOff>2326822</xdr:colOff>
      <xdr:row>0</xdr:row>
      <xdr:rowOff>0</xdr:rowOff>
    </xdr:from>
    <xdr:to>
      <xdr:col>1</xdr:col>
      <xdr:colOff>3755571</xdr:colOff>
      <xdr:row>5</xdr:row>
      <xdr:rowOff>82036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F6F7F63-D05E-45DD-B88F-C5F524278F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6" t="12587" r="3496" b="13287"/>
        <a:stretch/>
      </xdr:blipFill>
      <xdr:spPr>
        <a:xfrm>
          <a:off x="2622097" y="0"/>
          <a:ext cx="1428749" cy="1044061"/>
        </a:xfrm>
        <a:prstGeom prst="rect">
          <a:avLst/>
        </a:prstGeom>
      </xdr:spPr>
    </xdr:pic>
    <xdr:clientData/>
  </xdr:twoCellAnchor>
  <xdr:twoCellAnchor>
    <xdr:from>
      <xdr:col>1</xdr:col>
      <xdr:colOff>1174751</xdr:colOff>
      <xdr:row>103</xdr:row>
      <xdr:rowOff>54426</xdr:rowOff>
    </xdr:from>
    <xdr:to>
      <xdr:col>1</xdr:col>
      <xdr:colOff>5683250</xdr:colOff>
      <xdr:row>103</xdr:row>
      <xdr:rowOff>54426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B7FA7088-B2A8-4093-B098-9D71A5B96849}"/>
            </a:ext>
          </a:extLst>
        </xdr:cNvPr>
        <xdr:cNvCxnSpPr/>
      </xdr:nvCxnSpPr>
      <xdr:spPr>
        <a:xfrm>
          <a:off x="1470026" y="20752251"/>
          <a:ext cx="4508499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1224643</xdr:colOff>
      <xdr:row>103</xdr:row>
      <xdr:rowOff>61229</xdr:rowOff>
    </xdr:from>
    <xdr:to>
      <xdr:col>16</xdr:col>
      <xdr:colOff>1224642</xdr:colOff>
      <xdr:row>103</xdr:row>
      <xdr:rowOff>61229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C01B07C4-325A-4570-A70A-AF66688DC199}"/>
            </a:ext>
          </a:extLst>
        </xdr:cNvPr>
        <xdr:cNvCxnSpPr/>
      </xdr:nvCxnSpPr>
      <xdr:spPr>
        <a:xfrm>
          <a:off x="18102943" y="20759054"/>
          <a:ext cx="6210299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884464</xdr:colOff>
      <xdr:row>103</xdr:row>
      <xdr:rowOff>61230</xdr:rowOff>
    </xdr:from>
    <xdr:to>
      <xdr:col>6</xdr:col>
      <xdr:colOff>1442357</xdr:colOff>
      <xdr:row>103</xdr:row>
      <xdr:rowOff>61230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2857FAB9-AB4C-492F-8F85-7340A02A9108}"/>
            </a:ext>
          </a:extLst>
        </xdr:cNvPr>
        <xdr:cNvCxnSpPr/>
      </xdr:nvCxnSpPr>
      <xdr:spPr>
        <a:xfrm>
          <a:off x="9399814" y="20759055"/>
          <a:ext cx="5558518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48A07-D88F-4FD1-8BC9-A046E3D8D280}">
  <sheetPr>
    <pageSetUpPr fitToPage="1"/>
  </sheetPr>
  <dimension ref="A1:T106"/>
  <sheetViews>
    <sheetView showGridLines="0" tabSelected="1" view="pageBreakPreview" topLeftCell="A22" zoomScale="70" zoomScaleNormal="70" zoomScaleSheetLayoutView="70" workbookViewId="0">
      <selection activeCell="F99" sqref="F99"/>
    </sheetView>
  </sheetViews>
  <sheetFormatPr baseColWidth="10" defaultRowHeight="15" x14ac:dyDescent="0.25"/>
  <cols>
    <col min="1" max="1" width="4.42578125" style="1" customWidth="1"/>
    <col min="2" max="2" width="92.140625" style="1" customWidth="1"/>
    <col min="3" max="3" width="31.140625" style="1" bestFit="1" customWidth="1"/>
    <col min="4" max="4" width="30.140625" style="1" customWidth="1"/>
    <col min="5" max="5" width="21.7109375" style="1" bestFit="1" customWidth="1"/>
    <col min="6" max="6" width="23.140625" style="1" customWidth="1"/>
    <col min="7" max="7" width="27.5703125" style="1" customWidth="1"/>
    <col min="8" max="8" width="22.85546875" style="1" bestFit="1" customWidth="1"/>
    <col min="9" max="9" width="23.140625" style="1" bestFit="1" customWidth="1"/>
    <col min="10" max="10" width="23.5703125" style="1" bestFit="1" customWidth="1"/>
    <col min="11" max="11" width="22.85546875" style="1" bestFit="1" customWidth="1"/>
    <col min="12" max="12" width="23.5703125" style="1" bestFit="1" customWidth="1"/>
    <col min="13" max="16" width="11.42578125" style="1" hidden="1" customWidth="1"/>
    <col min="17" max="17" width="24" style="1" bestFit="1" customWidth="1"/>
    <col min="18" max="18" width="11.42578125" style="1"/>
    <col min="19" max="19" width="18.140625" style="1" bestFit="1" customWidth="1"/>
    <col min="20" max="20" width="15.42578125" style="1" bestFit="1" customWidth="1"/>
    <col min="21" max="16384" width="11.42578125" style="1"/>
  </cols>
  <sheetData>
    <row r="1" spans="1:20" hidden="1" x14ac:dyDescent="0.25">
      <c r="C1" s="2"/>
    </row>
    <row r="2" spans="1:20" ht="24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0" ht="15" customHeight="1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20" ht="21" x14ac:dyDescent="0.25">
      <c r="A4" s="38">
        <v>2026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20" ht="15.75" customHeight="1" x14ac:dyDescent="0.25">
      <c r="A5" s="38" t="s">
        <v>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6" spans="1:20" ht="21" x14ac:dyDescent="0.25">
      <c r="A6" s="38" t="s">
        <v>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20" ht="4.5" customHeight="1" x14ac:dyDescent="0.25">
      <c r="B7" s="39"/>
      <c r="C7" s="39"/>
      <c r="D7" s="39"/>
    </row>
    <row r="8" spans="1:20" hidden="1" x14ac:dyDescent="0.25">
      <c r="B8" s="34"/>
      <c r="C8" s="34"/>
    </row>
    <row r="9" spans="1:20" ht="18.75" x14ac:dyDescent="0.25">
      <c r="B9" s="3" t="s">
        <v>4</v>
      </c>
      <c r="C9" s="4" t="s">
        <v>5</v>
      </c>
      <c r="D9" s="5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13</v>
      </c>
      <c r="L9" s="6" t="s">
        <v>14</v>
      </c>
      <c r="M9" s="6" t="s">
        <v>15</v>
      </c>
      <c r="N9" s="6" t="s">
        <v>16</v>
      </c>
      <c r="O9" s="6" t="s">
        <v>17</v>
      </c>
      <c r="P9" s="6" t="s">
        <v>18</v>
      </c>
      <c r="Q9" s="7" t="s">
        <v>19</v>
      </c>
    </row>
    <row r="10" spans="1:20" ht="14.25" customHeight="1" x14ac:dyDescent="0.25">
      <c r="B10" s="8" t="s">
        <v>20</v>
      </c>
      <c r="C10" s="9"/>
      <c r="D10" s="10">
        <f t="shared" ref="D10:I10" si="0">+D11+D17+D27+D37+D46+D54+D64+D69+D75+D82+D85+D88</f>
        <v>4318449416</v>
      </c>
      <c r="E10" s="10">
        <f>+E11+E17+E27+E37+E46+E54+E64+E69+E75+E82+E85+E88</f>
        <v>641804219.81999993</v>
      </c>
      <c r="F10" s="10">
        <f t="shared" si="0"/>
        <v>698524905.77999997</v>
      </c>
      <c r="G10" s="10">
        <f t="shared" si="0"/>
        <v>2564094413.6300001</v>
      </c>
      <c r="H10" s="10">
        <f t="shared" si="0"/>
        <v>1220879281.1900001</v>
      </c>
      <c r="I10" s="10">
        <f t="shared" si="0"/>
        <v>1499839532.1199999</v>
      </c>
      <c r="J10" s="10">
        <f>+J11+J17+J27+J37+J46+J54+J64+J69+J75+J82+J85+J88</f>
        <v>3344753541.8499999</v>
      </c>
      <c r="K10" s="10">
        <f t="shared" ref="K10:P10" si="1">+K11+K17+K27+K37+K46+K54+K64+K69+K75+K82+K85+K88</f>
        <v>1417759621.6500001</v>
      </c>
      <c r="L10" s="10">
        <f t="shared" si="1"/>
        <v>2020026592.3000002</v>
      </c>
      <c r="M10" s="10">
        <f t="shared" si="1"/>
        <v>0</v>
      </c>
      <c r="N10" s="10">
        <f t="shared" si="1"/>
        <v>0</v>
      </c>
      <c r="O10" s="10">
        <f t="shared" si="1"/>
        <v>0</v>
      </c>
      <c r="P10" s="10">
        <f t="shared" si="1"/>
        <v>0</v>
      </c>
      <c r="Q10" s="9">
        <f>+SUM(E10:P10)</f>
        <v>13407682108.34</v>
      </c>
      <c r="S10" s="11"/>
      <c r="T10" s="12"/>
    </row>
    <row r="11" spans="1:20" x14ac:dyDescent="0.25">
      <c r="B11" s="13" t="s">
        <v>21</v>
      </c>
      <c r="C11" s="14">
        <f t="shared" ref="C11:P11" si="2">+SUM(C12:C16)</f>
        <v>2459771013.6900001</v>
      </c>
      <c r="D11" s="14">
        <f t="shared" si="2"/>
        <v>248497554.68999997</v>
      </c>
      <c r="E11" s="15">
        <f t="shared" si="2"/>
        <v>142650150.90000001</v>
      </c>
      <c r="F11" s="15">
        <f t="shared" si="2"/>
        <v>142144261.57999998</v>
      </c>
      <c r="G11" s="15">
        <f t="shared" si="2"/>
        <v>150761281.13</v>
      </c>
      <c r="H11" s="15">
        <f t="shared" si="2"/>
        <v>148266881.52000001</v>
      </c>
      <c r="I11" s="15">
        <f t="shared" si="2"/>
        <v>257681284.82999998</v>
      </c>
      <c r="J11" s="15">
        <f t="shared" si="2"/>
        <v>160148671.45000002</v>
      </c>
      <c r="K11" s="15">
        <f t="shared" si="2"/>
        <v>167957168.06999999</v>
      </c>
      <c r="L11" s="15">
        <f t="shared" si="2"/>
        <v>184937252.45999998</v>
      </c>
      <c r="M11" s="15">
        <f t="shared" si="2"/>
        <v>0</v>
      </c>
      <c r="N11" s="15">
        <f t="shared" si="2"/>
        <v>0</v>
      </c>
      <c r="O11" s="15">
        <f t="shared" si="2"/>
        <v>0</v>
      </c>
      <c r="P11" s="15">
        <f t="shared" si="2"/>
        <v>0</v>
      </c>
      <c r="Q11" s="16">
        <f t="shared" ref="Q11:Q74" si="3">+SUM(E11:P11)</f>
        <v>1354546951.9400001</v>
      </c>
    </row>
    <row r="12" spans="1:20" x14ac:dyDescent="0.25">
      <c r="B12" s="17" t="s">
        <v>22</v>
      </c>
      <c r="C12" s="18">
        <v>1716481139.6500001</v>
      </c>
      <c r="D12" s="11">
        <v>324731815.64999998</v>
      </c>
      <c r="E12" s="19">
        <v>116485747.09999999</v>
      </c>
      <c r="F12" s="19">
        <v>117069295.69</v>
      </c>
      <c r="G12" s="19">
        <v>122153639.13</v>
      </c>
      <c r="H12" s="19">
        <v>121248292.33</v>
      </c>
      <c r="I12" s="19">
        <v>132637710.41</v>
      </c>
      <c r="J12" s="19">
        <v>129168417.01000001</v>
      </c>
      <c r="K12" s="19">
        <v>140021827.97999999</v>
      </c>
      <c r="L12" s="11">
        <v>130877576.01000001</v>
      </c>
      <c r="M12" s="19"/>
      <c r="N12" s="19"/>
      <c r="O12" s="19"/>
      <c r="P12" s="19"/>
      <c r="Q12" s="20">
        <f t="shared" si="3"/>
        <v>1009662505.66</v>
      </c>
    </row>
    <row r="13" spans="1:20" x14ac:dyDescent="0.25">
      <c r="B13" s="17" t="s">
        <v>23</v>
      </c>
      <c r="C13" s="18">
        <v>470586460</v>
      </c>
      <c r="D13" s="21">
        <v>-121287675</v>
      </c>
      <c r="E13" s="19">
        <v>8290500</v>
      </c>
      <c r="F13" s="19">
        <v>7329500</v>
      </c>
      <c r="G13" s="19">
        <v>9876000</v>
      </c>
      <c r="H13" s="19">
        <v>8631500</v>
      </c>
      <c r="I13" s="19">
        <v>106189411.86</v>
      </c>
      <c r="J13" s="19">
        <v>11568270.42</v>
      </c>
      <c r="K13" s="11">
        <v>8059000</v>
      </c>
      <c r="L13" s="11">
        <v>7504000</v>
      </c>
      <c r="M13" s="19"/>
      <c r="N13" s="19"/>
      <c r="O13" s="19"/>
      <c r="P13" s="19"/>
      <c r="Q13" s="20">
        <f t="shared" si="3"/>
        <v>167448182.28</v>
      </c>
    </row>
    <row r="14" spans="1:20" x14ac:dyDescent="0.25">
      <c r="B14" s="17" t="s">
        <v>24</v>
      </c>
      <c r="C14" s="18">
        <v>2500000</v>
      </c>
      <c r="D14" s="21">
        <v>-500000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9"/>
      <c r="N14" s="19"/>
      <c r="O14" s="19"/>
      <c r="P14" s="19"/>
      <c r="Q14" s="20">
        <f t="shared" si="3"/>
        <v>0</v>
      </c>
    </row>
    <row r="15" spans="1:20" x14ac:dyDescent="0.25">
      <c r="B15" s="17" t="s">
        <v>25</v>
      </c>
      <c r="C15" s="18">
        <v>30000000</v>
      </c>
      <c r="D15" s="18">
        <v>29000000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1">
        <v>26760000</v>
      </c>
      <c r="M15" s="19"/>
      <c r="N15" s="19"/>
      <c r="O15" s="19"/>
      <c r="P15" s="19"/>
      <c r="Q15" s="20">
        <f t="shared" si="3"/>
        <v>26760000</v>
      </c>
    </row>
    <row r="16" spans="1:20" x14ac:dyDescent="0.25">
      <c r="B16" s="17" t="s">
        <v>26</v>
      </c>
      <c r="C16" s="18">
        <v>240203414.03999999</v>
      </c>
      <c r="D16" s="11">
        <v>16553414.039999999</v>
      </c>
      <c r="E16" s="19">
        <v>17873903.800000001</v>
      </c>
      <c r="F16" s="19">
        <v>17745465.890000001</v>
      </c>
      <c r="G16" s="19">
        <v>18731642</v>
      </c>
      <c r="H16" s="19">
        <v>18387089.190000001</v>
      </c>
      <c r="I16" s="19">
        <v>18854162.559999999</v>
      </c>
      <c r="J16" s="19">
        <v>19411984.02</v>
      </c>
      <c r="K16" s="11">
        <v>19876340.09</v>
      </c>
      <c r="L16" s="11">
        <v>19795676.449999999</v>
      </c>
      <c r="M16" s="19"/>
      <c r="N16" s="19"/>
      <c r="O16" s="19"/>
      <c r="P16" s="19"/>
      <c r="Q16" s="20">
        <f>+SUM(E16:P16)</f>
        <v>150676264</v>
      </c>
    </row>
    <row r="17" spans="2:17" x14ac:dyDescent="0.25">
      <c r="B17" s="13" t="s">
        <v>27</v>
      </c>
      <c r="C17" s="14">
        <f t="shared" ref="C17:L17" si="4">+SUM(C18:C26)</f>
        <v>1374420700.3899999</v>
      </c>
      <c r="D17" s="14">
        <f t="shared" si="4"/>
        <v>238091098.38999999</v>
      </c>
      <c r="E17" s="15">
        <f t="shared" si="4"/>
        <v>23723114.250000004</v>
      </c>
      <c r="F17" s="15">
        <f t="shared" si="4"/>
        <v>35965981.100000001</v>
      </c>
      <c r="G17" s="15">
        <f t="shared" si="4"/>
        <v>35013091.419999994</v>
      </c>
      <c r="H17" s="15">
        <f t="shared" si="4"/>
        <v>71589058.359999999</v>
      </c>
      <c r="I17" s="15">
        <f t="shared" si="4"/>
        <v>67059888.989999995</v>
      </c>
      <c r="J17" s="15">
        <f t="shared" si="4"/>
        <v>26102472.390000001</v>
      </c>
      <c r="K17" s="15">
        <f t="shared" si="4"/>
        <v>229925962.22000003</v>
      </c>
      <c r="L17" s="15">
        <f t="shared" si="4"/>
        <v>62586995.510000005</v>
      </c>
      <c r="M17" s="15"/>
      <c r="N17" s="15"/>
      <c r="O17" s="15"/>
      <c r="P17" s="15"/>
      <c r="Q17" s="16">
        <f>+SUM(E17:P17)</f>
        <v>551966564.24000001</v>
      </c>
    </row>
    <row r="18" spans="2:17" x14ac:dyDescent="0.25">
      <c r="B18" s="17" t="s">
        <v>28</v>
      </c>
      <c r="C18" s="18">
        <v>58185000</v>
      </c>
      <c r="D18" s="21">
        <v>-25000</v>
      </c>
      <c r="E18" s="19">
        <v>4024655.08</v>
      </c>
      <c r="F18" s="19">
        <v>3624366.62</v>
      </c>
      <c r="G18" s="19">
        <v>4870477.12</v>
      </c>
      <c r="H18" s="19">
        <v>4855823.01</v>
      </c>
      <c r="I18" s="19">
        <v>4073537.49</v>
      </c>
      <c r="J18" s="19">
        <v>3915717.58</v>
      </c>
      <c r="K18" s="11">
        <v>6166089.9199999999</v>
      </c>
      <c r="L18" s="11">
        <v>2689185.65</v>
      </c>
      <c r="M18" s="19"/>
      <c r="N18" s="19"/>
      <c r="O18" s="19"/>
      <c r="P18" s="19"/>
      <c r="Q18" s="20">
        <f t="shared" si="3"/>
        <v>34219852.469999999</v>
      </c>
    </row>
    <row r="19" spans="2:17" x14ac:dyDescent="0.25">
      <c r="B19" s="17" t="s">
        <v>29</v>
      </c>
      <c r="C19" s="18">
        <v>150105000</v>
      </c>
      <c r="D19" s="21">
        <v>-2305000</v>
      </c>
      <c r="E19" s="19">
        <v>0</v>
      </c>
      <c r="F19" s="19">
        <v>171100</v>
      </c>
      <c r="G19" s="19">
        <v>358993</v>
      </c>
      <c r="H19" s="19">
        <v>12948102.18</v>
      </c>
      <c r="I19" s="18">
        <v>0</v>
      </c>
      <c r="J19" s="19">
        <v>634692.5</v>
      </c>
      <c r="K19" s="11">
        <v>15479581.27</v>
      </c>
      <c r="L19" s="11">
        <v>2543017.91</v>
      </c>
      <c r="M19" s="19"/>
      <c r="N19" s="19"/>
      <c r="O19" s="19"/>
      <c r="P19" s="19"/>
      <c r="Q19" s="20">
        <f t="shared" si="3"/>
        <v>32135486.859999999</v>
      </c>
    </row>
    <row r="20" spans="2:17" x14ac:dyDescent="0.25">
      <c r="B20" s="17" t="s">
        <v>30</v>
      </c>
      <c r="C20" s="18">
        <v>45000000</v>
      </c>
      <c r="D20" s="18">
        <v>10000000</v>
      </c>
      <c r="E20" s="19">
        <v>35323.120000000003</v>
      </c>
      <c r="F20" s="19">
        <v>415990</v>
      </c>
      <c r="G20" s="19">
        <v>7889166.1699999999</v>
      </c>
      <c r="H20" s="19">
        <v>9445562.5800000001</v>
      </c>
      <c r="I20" s="19">
        <v>5740782.7300000004</v>
      </c>
      <c r="J20" s="19">
        <v>4092800.21</v>
      </c>
      <c r="K20" s="11">
        <v>4961099.18</v>
      </c>
      <c r="L20" s="11">
        <v>2290553.73</v>
      </c>
      <c r="M20" s="19"/>
      <c r="N20" s="19"/>
      <c r="O20" s="19"/>
      <c r="P20" s="19"/>
      <c r="Q20" s="20">
        <f t="shared" si="3"/>
        <v>34871277.719999999</v>
      </c>
    </row>
    <row r="21" spans="2:17" x14ac:dyDescent="0.25">
      <c r="B21" s="17" t="s">
        <v>31</v>
      </c>
      <c r="C21" s="18">
        <v>123000000</v>
      </c>
      <c r="D21" s="18">
        <v>48000000</v>
      </c>
      <c r="E21" s="19">
        <v>2000000</v>
      </c>
      <c r="F21" s="19">
        <v>2708365.85</v>
      </c>
      <c r="G21" s="19">
        <v>2200507.04</v>
      </c>
      <c r="H21" s="19">
        <v>1641333.28</v>
      </c>
      <c r="I21" s="19">
        <v>141333.28</v>
      </c>
      <c r="J21" s="19">
        <v>141333.28</v>
      </c>
      <c r="K21" s="11">
        <v>5314721.78</v>
      </c>
      <c r="L21" s="11">
        <v>141333.28</v>
      </c>
      <c r="M21" s="19"/>
      <c r="N21" s="19"/>
      <c r="O21" s="19"/>
      <c r="P21" s="19"/>
      <c r="Q21" s="20">
        <f t="shared" si="3"/>
        <v>14288927.789999997</v>
      </c>
    </row>
    <row r="22" spans="2:17" x14ac:dyDescent="0.25">
      <c r="B22" s="17" t="s">
        <v>32</v>
      </c>
      <c r="C22" s="18">
        <v>433531264.12</v>
      </c>
      <c r="D22" s="18">
        <v>160791264.12</v>
      </c>
      <c r="E22" s="19">
        <v>5579357.46</v>
      </c>
      <c r="F22" s="19">
        <v>18167189.739999998</v>
      </c>
      <c r="G22" s="19">
        <v>4494755.4000000004</v>
      </c>
      <c r="H22" s="19">
        <v>9158135.8200000003</v>
      </c>
      <c r="I22" s="19">
        <v>31578400.489999998</v>
      </c>
      <c r="J22" s="19">
        <v>6016785.4000000004</v>
      </c>
      <c r="K22" s="11">
        <v>126396775.81</v>
      </c>
      <c r="L22" s="11">
        <v>38411477.840000004</v>
      </c>
      <c r="M22" s="19"/>
      <c r="N22" s="19"/>
      <c r="O22" s="19"/>
      <c r="P22" s="19"/>
      <c r="Q22" s="20">
        <f t="shared" si="3"/>
        <v>239802877.96000001</v>
      </c>
    </row>
    <row r="23" spans="2:17" x14ac:dyDescent="0.25">
      <c r="B23" s="17" t="s">
        <v>33</v>
      </c>
      <c r="C23" s="18">
        <v>97320000</v>
      </c>
      <c r="D23" s="18">
        <v>13310000</v>
      </c>
      <c r="E23" s="19">
        <v>4245736.49</v>
      </c>
      <c r="F23" s="19">
        <v>4563932.2300000004</v>
      </c>
      <c r="G23" s="19">
        <v>6257803.9000000004</v>
      </c>
      <c r="H23" s="19">
        <v>28933451.329999998</v>
      </c>
      <c r="I23" s="19">
        <v>4511504.46</v>
      </c>
      <c r="J23" s="19">
        <v>4226419.3099999996</v>
      </c>
      <c r="K23" s="11">
        <v>4438593.21</v>
      </c>
      <c r="L23" s="11">
        <v>2821575.71</v>
      </c>
      <c r="M23" s="19"/>
      <c r="N23" s="19"/>
      <c r="O23" s="19"/>
      <c r="P23" s="19"/>
      <c r="Q23" s="20">
        <f t="shared" si="3"/>
        <v>59999016.640000008</v>
      </c>
    </row>
    <row r="24" spans="2:17" x14ac:dyDescent="0.25">
      <c r="B24" s="17" t="s">
        <v>34</v>
      </c>
      <c r="C24" s="18">
        <v>85437824</v>
      </c>
      <c r="D24" s="18">
        <v>47887824</v>
      </c>
      <c r="E24" s="19">
        <v>2052880.36</v>
      </c>
      <c r="F24" s="19">
        <v>806028.59</v>
      </c>
      <c r="G24" s="19">
        <v>1449688.38</v>
      </c>
      <c r="H24" s="19">
        <v>948376.99</v>
      </c>
      <c r="I24" s="19">
        <v>4002453.31</v>
      </c>
      <c r="J24" s="19">
        <v>675394.86</v>
      </c>
      <c r="K24" s="11">
        <v>9960071.7300000004</v>
      </c>
      <c r="L24" s="11">
        <v>7563029.3399999999</v>
      </c>
      <c r="M24" s="19"/>
      <c r="N24" s="19"/>
      <c r="O24" s="19"/>
      <c r="P24" s="19"/>
      <c r="Q24" s="20">
        <f t="shared" si="3"/>
        <v>27457923.559999999</v>
      </c>
    </row>
    <row r="25" spans="2:17" x14ac:dyDescent="0.25">
      <c r="B25" s="17" t="s">
        <v>35</v>
      </c>
      <c r="C25" s="18">
        <v>274886612.26999998</v>
      </c>
      <c r="D25" s="21">
        <v>-79522989.730000004</v>
      </c>
      <c r="E25" s="19">
        <v>1755632.89</v>
      </c>
      <c r="F25" s="19">
        <v>5446881.0700000003</v>
      </c>
      <c r="G25" s="19">
        <v>2162404.46</v>
      </c>
      <c r="H25" s="19">
        <v>2810267.01</v>
      </c>
      <c r="I25" s="19">
        <v>16502768.09</v>
      </c>
      <c r="J25" s="19">
        <v>1940604.85</v>
      </c>
      <c r="K25" s="11">
        <v>54091287.460000001</v>
      </c>
      <c r="L25" s="11">
        <v>631848</v>
      </c>
      <c r="M25" s="19"/>
      <c r="N25" s="19"/>
      <c r="O25" s="19"/>
      <c r="P25" s="19"/>
      <c r="Q25" s="20">
        <f t="shared" si="3"/>
        <v>85341693.829999998</v>
      </c>
    </row>
    <row r="26" spans="2:17" x14ac:dyDescent="0.25">
      <c r="B26" s="17" t="s">
        <v>36</v>
      </c>
      <c r="C26" s="18">
        <v>106955000</v>
      </c>
      <c r="D26" s="18">
        <v>39955000</v>
      </c>
      <c r="E26" s="19">
        <v>4029528.85</v>
      </c>
      <c r="F26" s="19">
        <v>62127</v>
      </c>
      <c r="G26" s="19">
        <v>5329295.95</v>
      </c>
      <c r="H26" s="19">
        <v>848006.16</v>
      </c>
      <c r="I26" s="19">
        <v>509109.14</v>
      </c>
      <c r="J26" s="19">
        <v>4458724.4000000004</v>
      </c>
      <c r="K26" s="11">
        <v>3117741.86</v>
      </c>
      <c r="L26" s="11">
        <v>5494974.0499999998</v>
      </c>
      <c r="M26" s="19"/>
      <c r="N26" s="19"/>
      <c r="O26" s="19"/>
      <c r="P26" s="19"/>
      <c r="Q26" s="20">
        <f t="shared" si="3"/>
        <v>23849507.410000004</v>
      </c>
    </row>
    <row r="27" spans="2:17" x14ac:dyDescent="0.25">
      <c r="B27" s="13" t="s">
        <v>37</v>
      </c>
      <c r="C27" s="14">
        <f>+SUM(C28:C36)</f>
        <v>893612825.96000004</v>
      </c>
      <c r="D27" s="14">
        <f>+SUM(D28:D36)</f>
        <v>267198360.96000004</v>
      </c>
      <c r="E27" s="15">
        <f>+SUM(E28:E36)</f>
        <v>2630781.66</v>
      </c>
      <c r="F27" s="15">
        <f>+SUM(F28:F36)</f>
        <v>29602283.919999998</v>
      </c>
      <c r="G27" s="15">
        <f t="shared" ref="G27:P27" si="5">+SUM(G28:G36)</f>
        <v>38195623.920000002</v>
      </c>
      <c r="H27" s="15">
        <f t="shared" si="5"/>
        <v>6126845.4299999997</v>
      </c>
      <c r="I27" s="15">
        <f>+SUM(I28:I36)</f>
        <v>3929406.25</v>
      </c>
      <c r="J27" s="15">
        <f>+SUM(J28:J36)</f>
        <v>40082346.580000006</v>
      </c>
      <c r="K27" s="15">
        <f>+SUM(K28:K36)</f>
        <v>63603914.939999998</v>
      </c>
      <c r="L27" s="15">
        <f>+SUM(L28:L36)</f>
        <v>19554705.449999999</v>
      </c>
      <c r="M27" s="15">
        <f t="shared" si="5"/>
        <v>0</v>
      </c>
      <c r="N27" s="15">
        <f t="shared" si="5"/>
        <v>0</v>
      </c>
      <c r="O27" s="15">
        <f t="shared" si="5"/>
        <v>0</v>
      </c>
      <c r="P27" s="15">
        <f t="shared" si="5"/>
        <v>0</v>
      </c>
      <c r="Q27" s="16">
        <f>+SUM(E27:P27)</f>
        <v>203725908.15000001</v>
      </c>
    </row>
    <row r="28" spans="2:17" x14ac:dyDescent="0.25">
      <c r="B28" s="17" t="s">
        <v>38</v>
      </c>
      <c r="C28" s="18">
        <v>287904498</v>
      </c>
      <c r="D28" s="11">
        <v>141950000</v>
      </c>
      <c r="E28" s="19">
        <v>272757.74</v>
      </c>
      <c r="F28" s="19">
        <v>17738495.77</v>
      </c>
      <c r="G28" s="19">
        <v>28141035.600000001</v>
      </c>
      <c r="H28" s="19">
        <v>3435992</v>
      </c>
      <c r="I28" s="19">
        <v>64305</v>
      </c>
      <c r="J28" s="19">
        <v>10671038.960000001</v>
      </c>
      <c r="K28" s="11">
        <v>21502586.890000001</v>
      </c>
      <c r="L28" s="11">
        <v>2148452.7999999998</v>
      </c>
      <c r="M28" s="19"/>
      <c r="N28" s="19"/>
      <c r="O28" s="19"/>
      <c r="P28" s="19"/>
      <c r="Q28" s="20">
        <f t="shared" si="3"/>
        <v>83974664.760000005</v>
      </c>
    </row>
    <row r="29" spans="2:17" x14ac:dyDescent="0.25">
      <c r="B29" s="17" t="s">
        <v>39</v>
      </c>
      <c r="C29" s="18">
        <v>18020027</v>
      </c>
      <c r="D29" s="11">
        <v>9120027</v>
      </c>
      <c r="E29" s="19">
        <v>0</v>
      </c>
      <c r="F29" s="19">
        <v>788741.5</v>
      </c>
      <c r="G29" s="19">
        <v>276308.8</v>
      </c>
      <c r="H29" s="19">
        <v>0</v>
      </c>
      <c r="I29" s="19">
        <v>0</v>
      </c>
      <c r="J29" s="19">
        <v>0</v>
      </c>
      <c r="K29" s="11">
        <v>833465.7</v>
      </c>
      <c r="L29" s="11">
        <v>59826</v>
      </c>
      <c r="M29" s="19"/>
      <c r="N29" s="19"/>
      <c r="O29" s="19"/>
      <c r="P29" s="19"/>
      <c r="Q29" s="20">
        <f t="shared" si="3"/>
        <v>1958342</v>
      </c>
    </row>
    <row r="30" spans="2:17" x14ac:dyDescent="0.25">
      <c r="B30" s="17" t="s">
        <v>40</v>
      </c>
      <c r="C30" s="18">
        <v>3023510</v>
      </c>
      <c r="D30" s="21">
        <v>-3276490</v>
      </c>
      <c r="E30" s="18">
        <v>669959.16</v>
      </c>
      <c r="F30" s="19">
        <v>0</v>
      </c>
      <c r="G30" s="19">
        <v>782754.14</v>
      </c>
      <c r="H30" s="19">
        <v>0</v>
      </c>
      <c r="I30" s="19">
        <v>0</v>
      </c>
      <c r="J30" s="19">
        <v>6844</v>
      </c>
      <c r="K30" s="11">
        <v>754897.7</v>
      </c>
      <c r="L30" s="18">
        <v>0</v>
      </c>
      <c r="M30" s="19"/>
      <c r="N30" s="19"/>
      <c r="O30" s="19"/>
      <c r="P30" s="19"/>
      <c r="Q30" s="20">
        <f t="shared" si="3"/>
        <v>2214455</v>
      </c>
    </row>
    <row r="31" spans="2:17" x14ac:dyDescent="0.25">
      <c r="B31" s="17" t="s">
        <v>41</v>
      </c>
      <c r="C31" s="18">
        <v>100000</v>
      </c>
      <c r="D31" s="21">
        <v>-200000</v>
      </c>
      <c r="E31" s="18">
        <v>0</v>
      </c>
      <c r="F31" s="18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8">
        <v>0</v>
      </c>
      <c r="M31" s="19"/>
      <c r="N31" s="19"/>
      <c r="O31" s="19"/>
      <c r="P31" s="19"/>
      <c r="Q31" s="20">
        <f t="shared" si="3"/>
        <v>0</v>
      </c>
    </row>
    <row r="32" spans="2:17" x14ac:dyDescent="0.25">
      <c r="B32" s="17" t="s">
        <v>42</v>
      </c>
      <c r="C32" s="18">
        <v>10729779</v>
      </c>
      <c r="D32" s="18">
        <v>6669779</v>
      </c>
      <c r="E32" s="19">
        <v>0</v>
      </c>
      <c r="F32" s="19">
        <v>230336</v>
      </c>
      <c r="G32" s="19">
        <v>302080</v>
      </c>
      <c r="H32" s="19">
        <v>0</v>
      </c>
      <c r="I32" s="19">
        <v>0</v>
      </c>
      <c r="J32" s="19">
        <v>1704949.24</v>
      </c>
      <c r="K32" s="11">
        <v>124521.5</v>
      </c>
      <c r="L32" s="11">
        <v>1435352</v>
      </c>
      <c r="M32" s="19"/>
      <c r="N32" s="19"/>
      <c r="O32" s="19"/>
      <c r="P32" s="19"/>
      <c r="Q32" s="20">
        <f t="shared" si="3"/>
        <v>3797238.74</v>
      </c>
    </row>
    <row r="33" spans="2:17" x14ac:dyDescent="0.25">
      <c r="B33" s="17" t="s">
        <v>43</v>
      </c>
      <c r="C33" s="18">
        <v>352812815.85000002</v>
      </c>
      <c r="D33" s="11">
        <v>136913372.84999999</v>
      </c>
      <c r="E33" s="19">
        <v>431999.17</v>
      </c>
      <c r="F33" s="19">
        <v>9537736.8599999994</v>
      </c>
      <c r="G33" s="19">
        <v>7186098.5499999998</v>
      </c>
      <c r="H33" s="19">
        <v>1014968.18</v>
      </c>
      <c r="I33" s="19">
        <v>360910.08000000002</v>
      </c>
      <c r="J33" s="19">
        <v>18257788.710000001</v>
      </c>
      <c r="K33" s="11">
        <v>22338090.449999999</v>
      </c>
      <c r="L33" s="11">
        <v>7147328.6299999999</v>
      </c>
      <c r="M33" s="19"/>
      <c r="N33" s="19"/>
      <c r="O33" s="19"/>
      <c r="P33" s="19"/>
      <c r="Q33" s="20">
        <f t="shared" si="3"/>
        <v>66274920.630000003</v>
      </c>
    </row>
    <row r="34" spans="2:17" x14ac:dyDescent="0.25">
      <c r="B34" s="17" t="s">
        <v>44</v>
      </c>
      <c r="C34" s="18">
        <v>143437820</v>
      </c>
      <c r="D34" s="18">
        <v>70980000</v>
      </c>
      <c r="E34" s="19">
        <v>952246.59</v>
      </c>
      <c r="F34" s="19">
        <v>946208.55</v>
      </c>
      <c r="G34" s="19">
        <v>763285.67</v>
      </c>
      <c r="H34" s="19">
        <v>1236597.27</v>
      </c>
      <c r="I34" s="19">
        <v>2779145.23</v>
      </c>
      <c r="J34" s="19">
        <v>8286714</v>
      </c>
      <c r="K34" s="11">
        <v>12607455.84</v>
      </c>
      <c r="L34" s="11">
        <v>8462650</v>
      </c>
      <c r="M34" s="19"/>
      <c r="N34" s="19"/>
      <c r="O34" s="19"/>
      <c r="P34" s="19"/>
      <c r="Q34" s="20">
        <f t="shared" si="3"/>
        <v>36034303.149999999</v>
      </c>
    </row>
    <row r="35" spans="2:17" x14ac:dyDescent="0.25">
      <c r="B35" s="17" t="s">
        <v>45</v>
      </c>
      <c r="C35" s="18">
        <v>0</v>
      </c>
      <c r="D35" s="18">
        <v>0</v>
      </c>
      <c r="E35" s="18">
        <v>0</v>
      </c>
      <c r="F35" s="18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/>
      <c r="N35" s="19"/>
      <c r="O35" s="19"/>
      <c r="P35" s="19"/>
      <c r="Q35" s="20">
        <f t="shared" si="3"/>
        <v>0</v>
      </c>
    </row>
    <row r="36" spans="2:17" x14ac:dyDescent="0.25">
      <c r="B36" s="17" t="s">
        <v>46</v>
      </c>
      <c r="C36" s="18">
        <v>77584376.109999999</v>
      </c>
      <c r="D36" s="21">
        <v>-94958327.890000001</v>
      </c>
      <c r="E36" s="19">
        <v>303819</v>
      </c>
      <c r="F36" s="19">
        <v>360765.24</v>
      </c>
      <c r="G36" s="19">
        <v>744061.16</v>
      </c>
      <c r="H36" s="19">
        <v>439287.98</v>
      </c>
      <c r="I36" s="19">
        <v>725045.94</v>
      </c>
      <c r="J36" s="19">
        <v>1155011.67</v>
      </c>
      <c r="K36" s="11">
        <v>5442896.8600000003</v>
      </c>
      <c r="L36" s="11">
        <v>301096.02</v>
      </c>
      <c r="M36" s="19"/>
      <c r="N36" s="19"/>
      <c r="O36" s="19"/>
      <c r="P36" s="19"/>
      <c r="Q36" s="20">
        <f t="shared" si="3"/>
        <v>9471983.8699999992</v>
      </c>
    </row>
    <row r="37" spans="2:17" x14ac:dyDescent="0.25">
      <c r="B37" s="13" t="s">
        <v>47</v>
      </c>
      <c r="C37" s="14">
        <f t="shared" ref="C37:L37" si="6">+SUM(C38:C45)</f>
        <v>78093000</v>
      </c>
      <c r="D37" s="14">
        <f t="shared" si="6"/>
        <v>8015000</v>
      </c>
      <c r="E37" s="15">
        <f t="shared" si="6"/>
        <v>0</v>
      </c>
      <c r="F37" s="15">
        <f t="shared" si="6"/>
        <v>0</v>
      </c>
      <c r="G37" s="15">
        <f t="shared" si="6"/>
        <v>0</v>
      </c>
      <c r="H37" s="15">
        <f t="shared" si="6"/>
        <v>3000000</v>
      </c>
      <c r="I37" s="15">
        <f t="shared" si="6"/>
        <v>11089641.710000001</v>
      </c>
      <c r="J37" s="15">
        <f t="shared" si="6"/>
        <v>19890040</v>
      </c>
      <c r="K37" s="15">
        <f t="shared" si="6"/>
        <v>5167600</v>
      </c>
      <c r="L37" s="15">
        <f t="shared" si="6"/>
        <v>0</v>
      </c>
      <c r="M37" s="15"/>
      <c r="N37" s="15"/>
      <c r="O37" s="15"/>
      <c r="P37" s="15"/>
      <c r="Q37" s="16">
        <f t="shared" si="3"/>
        <v>39147281.710000001</v>
      </c>
    </row>
    <row r="38" spans="2:17" x14ac:dyDescent="0.25">
      <c r="B38" s="17" t="s">
        <v>48</v>
      </c>
      <c r="C38" s="18">
        <v>62693000</v>
      </c>
      <c r="D38" s="21">
        <v>-2185000</v>
      </c>
      <c r="E38" s="18">
        <v>0</v>
      </c>
      <c r="F38" s="18">
        <v>0</v>
      </c>
      <c r="G38" s="19">
        <v>0</v>
      </c>
      <c r="H38" s="19">
        <v>3000000</v>
      </c>
      <c r="I38" s="19">
        <v>10721500</v>
      </c>
      <c r="J38" s="19">
        <v>10750000</v>
      </c>
      <c r="K38" s="11">
        <v>5167600</v>
      </c>
      <c r="L38" s="19">
        <v>0</v>
      </c>
      <c r="M38" s="19"/>
      <c r="N38" s="19"/>
      <c r="O38" s="19"/>
      <c r="P38" s="19"/>
      <c r="Q38" s="20">
        <f t="shared" si="3"/>
        <v>29639100</v>
      </c>
    </row>
    <row r="39" spans="2:17" x14ac:dyDescent="0.25">
      <c r="B39" s="17" t="s">
        <v>49</v>
      </c>
      <c r="C39" s="18">
        <v>5000000</v>
      </c>
      <c r="D39" s="21">
        <v>-100000</v>
      </c>
      <c r="E39" s="18">
        <v>0</v>
      </c>
      <c r="F39" s="18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/>
      <c r="N39" s="19"/>
      <c r="O39" s="19"/>
      <c r="P39" s="19"/>
      <c r="Q39" s="20">
        <f t="shared" si="3"/>
        <v>0</v>
      </c>
    </row>
    <row r="40" spans="2:17" x14ac:dyDescent="0.25">
      <c r="B40" s="17" t="s">
        <v>50</v>
      </c>
      <c r="C40" s="18">
        <v>0</v>
      </c>
      <c r="D40" s="18">
        <v>0</v>
      </c>
      <c r="E40" s="18">
        <v>0</v>
      </c>
      <c r="F40" s="18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/>
      <c r="N40" s="19"/>
      <c r="O40" s="19"/>
      <c r="P40" s="19"/>
      <c r="Q40" s="20">
        <f t="shared" si="3"/>
        <v>0</v>
      </c>
    </row>
    <row r="41" spans="2:17" x14ac:dyDescent="0.25">
      <c r="B41" s="17" t="s">
        <v>51</v>
      </c>
      <c r="C41" s="18">
        <v>0</v>
      </c>
      <c r="D41" s="18">
        <v>0</v>
      </c>
      <c r="E41" s="18">
        <v>0</v>
      </c>
      <c r="F41" s="18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/>
      <c r="N41" s="19"/>
      <c r="O41" s="19"/>
      <c r="P41" s="19"/>
      <c r="Q41" s="20">
        <f t="shared" si="3"/>
        <v>0</v>
      </c>
    </row>
    <row r="42" spans="2:17" x14ac:dyDescent="0.25">
      <c r="B42" s="17" t="s">
        <v>52</v>
      </c>
      <c r="C42" s="18">
        <v>0</v>
      </c>
      <c r="D42" s="18">
        <v>0</v>
      </c>
      <c r="E42" s="18">
        <v>0</v>
      </c>
      <c r="F42" s="18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/>
      <c r="N42" s="19"/>
      <c r="O42" s="19"/>
      <c r="P42" s="19"/>
      <c r="Q42" s="20">
        <f t="shared" si="3"/>
        <v>0</v>
      </c>
    </row>
    <row r="43" spans="2:17" x14ac:dyDescent="0.25">
      <c r="B43" s="17" t="s">
        <v>53</v>
      </c>
      <c r="C43" s="18">
        <v>0</v>
      </c>
      <c r="D43" s="18">
        <v>0</v>
      </c>
      <c r="E43" s="18">
        <v>0</v>
      </c>
      <c r="F43" s="18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/>
      <c r="N43" s="19"/>
      <c r="O43" s="19"/>
      <c r="P43" s="19"/>
      <c r="Q43" s="20">
        <f t="shared" si="3"/>
        <v>0</v>
      </c>
    </row>
    <row r="44" spans="2:17" x14ac:dyDescent="0.25">
      <c r="B44" s="17" t="s">
        <v>54</v>
      </c>
      <c r="C44" s="18">
        <v>10400000</v>
      </c>
      <c r="D44" s="11">
        <v>10300000</v>
      </c>
      <c r="E44" s="18">
        <v>0</v>
      </c>
      <c r="F44" s="18">
        <v>0</v>
      </c>
      <c r="G44" s="19">
        <v>0</v>
      </c>
      <c r="H44" s="19">
        <v>0</v>
      </c>
      <c r="I44" s="19">
        <v>368141.71</v>
      </c>
      <c r="J44" s="19">
        <v>9140040</v>
      </c>
      <c r="K44" s="19">
        <v>0</v>
      </c>
      <c r="L44" s="19">
        <v>0</v>
      </c>
      <c r="M44" s="19"/>
      <c r="N44" s="19"/>
      <c r="O44" s="19"/>
      <c r="P44" s="19"/>
      <c r="Q44" s="20">
        <f t="shared" si="3"/>
        <v>9508181.7100000009</v>
      </c>
    </row>
    <row r="45" spans="2:17" x14ac:dyDescent="0.25">
      <c r="B45" s="17" t="s">
        <v>55</v>
      </c>
      <c r="C45" s="18">
        <v>0</v>
      </c>
      <c r="D45" s="18">
        <v>0</v>
      </c>
      <c r="E45" s="18">
        <v>0</v>
      </c>
      <c r="F45" s="18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/>
      <c r="N45" s="19"/>
      <c r="O45" s="19"/>
      <c r="P45" s="19"/>
      <c r="Q45" s="20">
        <f t="shared" si="3"/>
        <v>0</v>
      </c>
    </row>
    <row r="46" spans="2:17" x14ac:dyDescent="0.25">
      <c r="B46" s="13" t="s">
        <v>56</v>
      </c>
      <c r="C46" s="14">
        <f t="shared" ref="C46:P46" si="7">+SUM(C47:C53)</f>
        <v>2799626359</v>
      </c>
      <c r="D46" s="22">
        <f t="shared" si="7"/>
        <v>-1186473640</v>
      </c>
      <c r="E46" s="15">
        <f t="shared" si="7"/>
        <v>0</v>
      </c>
      <c r="F46" s="15">
        <f t="shared" si="7"/>
        <v>0</v>
      </c>
      <c r="G46" s="15">
        <f t="shared" si="7"/>
        <v>0</v>
      </c>
      <c r="H46" s="15">
        <f t="shared" si="7"/>
        <v>0</v>
      </c>
      <c r="I46" s="15">
        <f t="shared" si="7"/>
        <v>0</v>
      </c>
      <c r="J46" s="15">
        <f t="shared" si="7"/>
        <v>869626359</v>
      </c>
      <c r="K46" s="15">
        <f t="shared" si="7"/>
        <v>0</v>
      </c>
      <c r="L46" s="15">
        <f t="shared" si="7"/>
        <v>0</v>
      </c>
      <c r="M46" s="15">
        <f t="shared" si="7"/>
        <v>0</v>
      </c>
      <c r="N46" s="15">
        <f t="shared" si="7"/>
        <v>0</v>
      </c>
      <c r="O46" s="15">
        <f t="shared" si="7"/>
        <v>0</v>
      </c>
      <c r="P46" s="15">
        <f t="shared" si="7"/>
        <v>0</v>
      </c>
      <c r="Q46" s="15">
        <f t="shared" si="3"/>
        <v>869626359</v>
      </c>
    </row>
    <row r="47" spans="2:17" x14ac:dyDescent="0.25">
      <c r="B47" s="17" t="s">
        <v>57</v>
      </c>
      <c r="C47" s="18">
        <v>65000000</v>
      </c>
      <c r="D47" s="11">
        <v>65000000</v>
      </c>
      <c r="E47" s="18">
        <v>0</v>
      </c>
      <c r="F47" s="18">
        <v>0</v>
      </c>
      <c r="G47" s="18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8"/>
      <c r="N47" s="17"/>
      <c r="O47" s="18"/>
      <c r="P47" s="18"/>
      <c r="Q47" s="19">
        <f t="shared" si="3"/>
        <v>0</v>
      </c>
    </row>
    <row r="48" spans="2:17" x14ac:dyDescent="0.25">
      <c r="B48" s="17" t="s">
        <v>58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8"/>
      <c r="N48" s="17"/>
      <c r="O48" s="18"/>
      <c r="P48" s="18"/>
      <c r="Q48" s="19">
        <f t="shared" si="3"/>
        <v>0</v>
      </c>
    </row>
    <row r="49" spans="2:17" x14ac:dyDescent="0.25">
      <c r="B49" s="17" t="s">
        <v>59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8"/>
      <c r="N49" s="17"/>
      <c r="O49" s="18"/>
      <c r="P49" s="18"/>
      <c r="Q49" s="19">
        <f t="shared" si="3"/>
        <v>0</v>
      </c>
    </row>
    <row r="50" spans="2:17" x14ac:dyDescent="0.25">
      <c r="B50" s="17" t="s">
        <v>60</v>
      </c>
      <c r="C50" s="18">
        <v>2734626359</v>
      </c>
      <c r="D50" s="21">
        <v>-1251473640</v>
      </c>
      <c r="E50" s="18">
        <v>0</v>
      </c>
      <c r="F50" s="18">
        <v>0</v>
      </c>
      <c r="G50" s="18">
        <v>0</v>
      </c>
      <c r="H50" s="19">
        <v>0</v>
      </c>
      <c r="I50" s="19">
        <v>0</v>
      </c>
      <c r="J50" s="19">
        <v>869626359</v>
      </c>
      <c r="K50" s="19">
        <v>0</v>
      </c>
      <c r="L50" s="19">
        <v>0</v>
      </c>
      <c r="M50" s="18"/>
      <c r="N50" s="17"/>
      <c r="O50" s="18"/>
      <c r="P50" s="18"/>
      <c r="Q50" s="19">
        <f t="shared" si="3"/>
        <v>869626359</v>
      </c>
    </row>
    <row r="51" spans="2:17" x14ac:dyDescent="0.25">
      <c r="B51" s="17" t="s">
        <v>61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8"/>
      <c r="N51" s="17"/>
      <c r="O51" s="18"/>
      <c r="P51" s="18"/>
      <c r="Q51" s="19">
        <f t="shared" si="3"/>
        <v>0</v>
      </c>
    </row>
    <row r="52" spans="2:17" x14ac:dyDescent="0.25">
      <c r="B52" s="17" t="s">
        <v>62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8"/>
      <c r="N52" s="17"/>
      <c r="O52" s="18"/>
      <c r="P52" s="18"/>
      <c r="Q52" s="19">
        <f t="shared" si="3"/>
        <v>0</v>
      </c>
    </row>
    <row r="53" spans="2:17" x14ac:dyDescent="0.25">
      <c r="B53" s="17" t="s">
        <v>63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8"/>
      <c r="N53" s="17"/>
      <c r="O53" s="18"/>
      <c r="P53" s="18"/>
      <c r="Q53" s="19">
        <f t="shared" si="3"/>
        <v>0</v>
      </c>
    </row>
    <row r="54" spans="2:17" x14ac:dyDescent="0.25">
      <c r="B54" s="13" t="s">
        <v>64</v>
      </c>
      <c r="C54" s="14">
        <f t="shared" ref="C54:L54" si="8">+SUM(C55:C63)</f>
        <v>1939386675.8699999</v>
      </c>
      <c r="D54" s="22">
        <f t="shared" si="8"/>
        <v>-1380358471.1300001</v>
      </c>
      <c r="E54" s="15">
        <f t="shared" si="8"/>
        <v>158194164.70999998</v>
      </c>
      <c r="F54" s="15">
        <f t="shared" si="8"/>
        <v>40726875.619999997</v>
      </c>
      <c r="G54" s="15">
        <f t="shared" si="8"/>
        <v>9916307.620000001</v>
      </c>
      <c r="H54" s="15">
        <f t="shared" si="8"/>
        <v>17150041.949999999</v>
      </c>
      <c r="I54" s="15">
        <f t="shared" si="8"/>
        <v>19442213.25</v>
      </c>
      <c r="J54" s="15">
        <f t="shared" si="8"/>
        <v>75354561.979999989</v>
      </c>
      <c r="K54" s="15">
        <f t="shared" si="8"/>
        <v>97144287.020000011</v>
      </c>
      <c r="L54" s="15">
        <f t="shared" si="8"/>
        <v>105925293.56999999</v>
      </c>
      <c r="M54" s="14"/>
      <c r="N54" s="13"/>
      <c r="O54" s="14"/>
      <c r="P54" s="14"/>
      <c r="Q54" s="15">
        <f t="shared" si="3"/>
        <v>523853745.71999997</v>
      </c>
    </row>
    <row r="55" spans="2:17" x14ac:dyDescent="0.25">
      <c r="B55" s="17" t="s">
        <v>65</v>
      </c>
      <c r="C55" s="18">
        <v>355494476.19</v>
      </c>
      <c r="D55" s="11">
        <v>214087155.19</v>
      </c>
      <c r="E55" s="19">
        <v>265548</v>
      </c>
      <c r="F55" s="19"/>
      <c r="G55" s="18">
        <v>0</v>
      </c>
      <c r="H55" s="19">
        <v>14437541.949999999</v>
      </c>
      <c r="I55" s="18">
        <v>15203020.98</v>
      </c>
      <c r="J55" s="18">
        <v>12082759.57</v>
      </c>
      <c r="K55" s="11">
        <v>6892331.9500000002</v>
      </c>
      <c r="L55" s="11">
        <v>4746160.54</v>
      </c>
      <c r="M55" s="18"/>
      <c r="N55" s="17"/>
      <c r="O55" s="18"/>
      <c r="P55" s="18"/>
      <c r="Q55" s="19">
        <f t="shared" si="3"/>
        <v>53627362.990000002</v>
      </c>
    </row>
    <row r="56" spans="2:17" x14ac:dyDescent="0.25">
      <c r="B56" s="17" t="s">
        <v>66</v>
      </c>
      <c r="C56" s="18">
        <v>2022000</v>
      </c>
      <c r="D56" s="21">
        <v>-4988000</v>
      </c>
      <c r="E56" s="19">
        <v>0</v>
      </c>
      <c r="F56" s="19"/>
      <c r="G56" s="18">
        <v>0</v>
      </c>
      <c r="H56" s="19">
        <v>0</v>
      </c>
      <c r="I56" s="19">
        <v>0</v>
      </c>
      <c r="J56" s="19">
        <v>0</v>
      </c>
      <c r="K56" s="19">
        <v>0</v>
      </c>
      <c r="L56" s="18">
        <v>0</v>
      </c>
      <c r="M56" s="18"/>
      <c r="N56" s="17"/>
      <c r="O56" s="18"/>
      <c r="P56" s="18"/>
      <c r="Q56" s="19">
        <f t="shared" si="3"/>
        <v>0</v>
      </c>
    </row>
    <row r="57" spans="2:17" x14ac:dyDescent="0.25">
      <c r="B57" s="17" t="s">
        <v>67</v>
      </c>
      <c r="C57" s="18">
        <v>1065128819.61</v>
      </c>
      <c r="D57" s="21">
        <v>-1711257017.3900001</v>
      </c>
      <c r="E57" s="19">
        <v>125098616.70999999</v>
      </c>
      <c r="F57" s="19">
        <v>201544</v>
      </c>
      <c r="G57" s="18">
        <v>5486882.7800000003</v>
      </c>
      <c r="H57" s="19">
        <v>0</v>
      </c>
      <c r="I57" s="18">
        <v>6399.99</v>
      </c>
      <c r="J57" s="18">
        <v>41971269.909999996</v>
      </c>
      <c r="K57" s="11">
        <v>72867813.680000007</v>
      </c>
      <c r="L57" s="11">
        <v>8209057.21</v>
      </c>
      <c r="M57" s="18"/>
      <c r="N57" s="17"/>
      <c r="O57" s="18"/>
      <c r="P57" s="18"/>
      <c r="Q57" s="19">
        <f t="shared" si="3"/>
        <v>253841584.28</v>
      </c>
    </row>
    <row r="58" spans="2:17" x14ac:dyDescent="0.25">
      <c r="B58" s="17" t="s">
        <v>68</v>
      </c>
      <c r="C58" s="18">
        <v>108895000</v>
      </c>
      <c r="D58" s="11">
        <v>5635000</v>
      </c>
      <c r="E58" s="19">
        <v>0</v>
      </c>
      <c r="F58" s="19">
        <v>0</v>
      </c>
      <c r="G58" s="18">
        <v>0</v>
      </c>
      <c r="H58" s="19">
        <v>0</v>
      </c>
      <c r="I58" s="19">
        <v>0</v>
      </c>
      <c r="J58" s="19">
        <v>0</v>
      </c>
      <c r="K58" s="19">
        <v>0</v>
      </c>
      <c r="L58" s="11">
        <v>94270051.959999993</v>
      </c>
      <c r="M58" s="18"/>
      <c r="N58" s="17"/>
      <c r="O58" s="18"/>
      <c r="P58" s="18"/>
      <c r="Q58" s="19">
        <f t="shared" si="3"/>
        <v>94270051.959999993</v>
      </c>
    </row>
    <row r="59" spans="2:17" x14ac:dyDescent="0.25">
      <c r="B59" s="17" t="s">
        <v>69</v>
      </c>
      <c r="C59" s="18">
        <v>244446194.06999999</v>
      </c>
      <c r="D59" s="11">
        <v>152536812.06999999</v>
      </c>
      <c r="E59" s="18">
        <v>0</v>
      </c>
      <c r="F59" s="19">
        <v>3000331.61</v>
      </c>
      <c r="G59" s="18">
        <v>2054424.84</v>
      </c>
      <c r="H59" s="19">
        <v>0</v>
      </c>
      <c r="I59" s="18">
        <v>6499.97</v>
      </c>
      <c r="J59" s="18">
        <v>19950532.5</v>
      </c>
      <c r="K59" s="11">
        <v>12124141.390000001</v>
      </c>
      <c r="L59" s="21">
        <v>-1299976.1399999999</v>
      </c>
      <c r="M59" s="18"/>
      <c r="N59" s="17"/>
      <c r="O59" s="18"/>
      <c r="P59" s="18"/>
      <c r="Q59" s="19">
        <f t="shared" si="3"/>
        <v>35835954.170000002</v>
      </c>
    </row>
    <row r="60" spans="2:17" x14ac:dyDescent="0.25">
      <c r="B60" s="17" t="s">
        <v>70</v>
      </c>
      <c r="C60" s="18">
        <v>5030172</v>
      </c>
      <c r="D60" s="21">
        <v>-98000</v>
      </c>
      <c r="E60" s="19">
        <v>0</v>
      </c>
      <c r="F60" s="19">
        <v>0</v>
      </c>
      <c r="G60" s="18">
        <v>0</v>
      </c>
      <c r="H60" s="19">
        <v>0</v>
      </c>
      <c r="I60" s="18">
        <v>0</v>
      </c>
      <c r="J60" s="18">
        <v>0</v>
      </c>
      <c r="K60" s="18">
        <v>0</v>
      </c>
      <c r="L60" s="18">
        <v>0</v>
      </c>
      <c r="M60" s="18"/>
      <c r="N60" s="17"/>
      <c r="O60" s="18"/>
      <c r="P60" s="18"/>
      <c r="Q60" s="19">
        <f t="shared" si="3"/>
        <v>0</v>
      </c>
    </row>
    <row r="61" spans="2:17" x14ac:dyDescent="0.25">
      <c r="B61" s="17" t="s">
        <v>71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8">
        <v>0</v>
      </c>
      <c r="L61" s="18">
        <v>0</v>
      </c>
      <c r="M61" s="18"/>
      <c r="N61" s="17"/>
      <c r="O61" s="18"/>
      <c r="P61" s="18"/>
      <c r="Q61" s="19">
        <f t="shared" si="3"/>
        <v>0</v>
      </c>
    </row>
    <row r="62" spans="2:17" x14ac:dyDescent="0.25">
      <c r="B62" s="17" t="s">
        <v>72</v>
      </c>
      <c r="C62" s="18">
        <v>1331000</v>
      </c>
      <c r="D62" s="21">
        <v>-8669000</v>
      </c>
      <c r="E62" s="19">
        <v>0</v>
      </c>
      <c r="F62" s="19">
        <v>0</v>
      </c>
      <c r="G62" s="18">
        <v>0</v>
      </c>
      <c r="H62" s="19">
        <v>0</v>
      </c>
      <c r="I62" s="18">
        <v>60352.31</v>
      </c>
      <c r="J62" s="18">
        <v>0</v>
      </c>
      <c r="K62" s="18">
        <v>0</v>
      </c>
      <c r="L62" s="18">
        <v>0</v>
      </c>
      <c r="M62" s="18"/>
      <c r="N62" s="17"/>
      <c r="O62" s="18"/>
      <c r="P62" s="18"/>
      <c r="Q62" s="19">
        <f t="shared" si="3"/>
        <v>60352.31</v>
      </c>
    </row>
    <row r="63" spans="2:17" x14ac:dyDescent="0.25">
      <c r="B63" s="17" t="s">
        <v>73</v>
      </c>
      <c r="C63" s="18">
        <v>157039014</v>
      </c>
      <c r="D63" s="21">
        <v>-27605421</v>
      </c>
      <c r="E63" s="18">
        <v>32830000</v>
      </c>
      <c r="F63" s="19">
        <v>37525000.009999998</v>
      </c>
      <c r="G63" s="18">
        <v>2375000</v>
      </c>
      <c r="H63" s="19">
        <v>2712500</v>
      </c>
      <c r="I63" s="18">
        <v>4165940</v>
      </c>
      <c r="J63" s="18">
        <v>1350000</v>
      </c>
      <c r="K63" s="11">
        <v>5260000</v>
      </c>
      <c r="L63" s="18">
        <v>0</v>
      </c>
      <c r="M63" s="18"/>
      <c r="N63" s="17"/>
      <c r="O63" s="18"/>
      <c r="P63" s="18"/>
      <c r="Q63" s="19">
        <f t="shared" si="3"/>
        <v>86218440.00999999</v>
      </c>
    </row>
    <row r="64" spans="2:17" x14ac:dyDescent="0.25">
      <c r="B64" s="13" t="s">
        <v>74</v>
      </c>
      <c r="C64" s="14">
        <f t="shared" ref="C64:P64" si="9">+SUM(C65:C68)</f>
        <v>19986287574.09</v>
      </c>
      <c r="D64" s="14">
        <f t="shared" si="9"/>
        <v>6123479513.0900002</v>
      </c>
      <c r="E64" s="15">
        <f t="shared" si="9"/>
        <v>314606008.30000001</v>
      </c>
      <c r="F64" s="15">
        <f t="shared" si="9"/>
        <v>450085503.56</v>
      </c>
      <c r="G64" s="15">
        <f t="shared" si="9"/>
        <v>2330208109.54</v>
      </c>
      <c r="H64" s="15">
        <f t="shared" si="9"/>
        <v>974746453.93000007</v>
      </c>
      <c r="I64" s="15">
        <f>+SUM(I65:I68)</f>
        <v>1140637097.0899999</v>
      </c>
      <c r="J64" s="15">
        <f>+SUM(J65:J68)</f>
        <v>2153549090.4499998</v>
      </c>
      <c r="K64" s="15">
        <f>+SUM(K65:K68)</f>
        <v>853960689.39999998</v>
      </c>
      <c r="L64" s="15">
        <f t="shared" si="9"/>
        <v>1647022345.3100002</v>
      </c>
      <c r="M64" s="15">
        <f t="shared" si="9"/>
        <v>0</v>
      </c>
      <c r="N64" s="15">
        <f t="shared" si="9"/>
        <v>0</v>
      </c>
      <c r="O64" s="15">
        <f t="shared" si="9"/>
        <v>0</v>
      </c>
      <c r="P64" s="15">
        <f t="shared" si="9"/>
        <v>0</v>
      </c>
      <c r="Q64" s="15">
        <f t="shared" si="3"/>
        <v>9864815297.5799999</v>
      </c>
    </row>
    <row r="65" spans="2:17" x14ac:dyDescent="0.25">
      <c r="B65" s="17" t="s">
        <v>75</v>
      </c>
      <c r="C65" s="18">
        <v>15824842436.639999</v>
      </c>
      <c r="D65" s="11">
        <v>3337908400.6399999</v>
      </c>
      <c r="E65" s="19">
        <v>264326410.80000001</v>
      </c>
      <c r="F65" s="19">
        <v>379204381.01999998</v>
      </c>
      <c r="G65" s="18">
        <v>1640834096.98</v>
      </c>
      <c r="H65" s="19">
        <v>868906250.11000001</v>
      </c>
      <c r="I65" s="18">
        <v>447202902.41000003</v>
      </c>
      <c r="J65" s="18">
        <v>1488514976.4200001</v>
      </c>
      <c r="K65" s="11">
        <v>690347377.65999997</v>
      </c>
      <c r="L65" s="11">
        <v>1125100497.1300001</v>
      </c>
      <c r="M65" s="18"/>
      <c r="N65" s="17"/>
      <c r="O65" s="18"/>
      <c r="P65" s="18"/>
      <c r="Q65" s="19">
        <f t="shared" si="3"/>
        <v>6904436892.5299997</v>
      </c>
    </row>
    <row r="66" spans="2:17" x14ac:dyDescent="0.25">
      <c r="B66" s="17" t="s">
        <v>76</v>
      </c>
      <c r="C66" s="18">
        <v>4161445137.4499998</v>
      </c>
      <c r="D66" s="11">
        <v>2785571112.4499998</v>
      </c>
      <c r="E66" s="19">
        <v>50279597.5</v>
      </c>
      <c r="F66" s="19">
        <v>70881122.540000007</v>
      </c>
      <c r="G66" s="18">
        <v>689374012.55999994</v>
      </c>
      <c r="H66" s="19">
        <v>105840203.81999999</v>
      </c>
      <c r="I66" s="18">
        <v>693434194.67999995</v>
      </c>
      <c r="J66" s="18">
        <v>665034114.02999997</v>
      </c>
      <c r="K66" s="11">
        <v>163613311.74000001</v>
      </c>
      <c r="L66" s="11">
        <v>521921848.18000001</v>
      </c>
      <c r="M66" s="18"/>
      <c r="N66" s="17"/>
      <c r="O66" s="18"/>
      <c r="P66" s="18"/>
      <c r="Q66" s="19">
        <f t="shared" si="3"/>
        <v>2960378405.0499997</v>
      </c>
    </row>
    <row r="67" spans="2:17" x14ac:dyDescent="0.25">
      <c r="B67" s="17" t="s">
        <v>77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/>
      <c r="N67" s="17"/>
      <c r="O67" s="18"/>
      <c r="P67" s="18"/>
      <c r="Q67" s="19">
        <f t="shared" si="3"/>
        <v>0</v>
      </c>
    </row>
    <row r="68" spans="2:17" x14ac:dyDescent="0.25">
      <c r="B68" s="17" t="s">
        <v>78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/>
      <c r="N68" s="17"/>
      <c r="O68" s="18"/>
      <c r="P68" s="18"/>
      <c r="Q68" s="19">
        <f t="shared" si="3"/>
        <v>0</v>
      </c>
    </row>
    <row r="69" spans="2:17" x14ac:dyDescent="0.25">
      <c r="B69" s="13" t="s">
        <v>79</v>
      </c>
      <c r="C69" s="14">
        <v>0</v>
      </c>
      <c r="D69" s="14"/>
      <c r="E69" s="15">
        <f>+SUM(E70:E74)</f>
        <v>0</v>
      </c>
      <c r="F69" s="15">
        <f>+SUM(F70:F74)</f>
        <v>0</v>
      </c>
      <c r="G69" s="15">
        <f>+SUM(G70:G74)</f>
        <v>0</v>
      </c>
      <c r="H69" s="15">
        <f t="shared" ref="H69:P69" si="10">+SUM(H70:H74)</f>
        <v>0</v>
      </c>
      <c r="I69" s="15">
        <f t="shared" si="10"/>
        <v>0</v>
      </c>
      <c r="J69" s="15">
        <f t="shared" si="10"/>
        <v>0</v>
      </c>
      <c r="K69" s="15">
        <f t="shared" si="10"/>
        <v>0</v>
      </c>
      <c r="L69" s="15">
        <f t="shared" si="10"/>
        <v>0</v>
      </c>
      <c r="M69" s="15">
        <f t="shared" si="10"/>
        <v>0</v>
      </c>
      <c r="N69" s="15">
        <f t="shared" si="10"/>
        <v>0</v>
      </c>
      <c r="O69" s="15">
        <f t="shared" si="10"/>
        <v>0</v>
      </c>
      <c r="P69" s="15">
        <f t="shared" si="10"/>
        <v>0</v>
      </c>
      <c r="Q69" s="15">
        <f t="shared" si="3"/>
        <v>0</v>
      </c>
    </row>
    <row r="70" spans="2:17" x14ac:dyDescent="0.25">
      <c r="B70" s="17" t="s">
        <v>80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9">
        <f t="shared" si="3"/>
        <v>0</v>
      </c>
    </row>
    <row r="71" spans="2:17" x14ac:dyDescent="0.25">
      <c r="B71" s="17" t="s">
        <v>81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9">
        <f t="shared" si="3"/>
        <v>0</v>
      </c>
    </row>
    <row r="72" spans="2:17" x14ac:dyDescent="0.25">
      <c r="B72" s="17" t="s">
        <v>82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9">
        <f t="shared" si="3"/>
        <v>0</v>
      </c>
    </row>
    <row r="73" spans="2:17" x14ac:dyDescent="0.25">
      <c r="B73" s="17" t="s">
        <v>83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9">
        <f t="shared" si="3"/>
        <v>0</v>
      </c>
    </row>
    <row r="74" spans="2:17" x14ac:dyDescent="0.25">
      <c r="B74" s="17" t="s">
        <v>84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9">
        <f t="shared" si="3"/>
        <v>0</v>
      </c>
    </row>
    <row r="75" spans="2:17" x14ac:dyDescent="0.25">
      <c r="B75" s="13" t="s">
        <v>85</v>
      </c>
      <c r="C75" s="14">
        <v>0</v>
      </c>
      <c r="D75" s="14">
        <v>0</v>
      </c>
      <c r="E75" s="15">
        <f>+SUM(E76:E80)</f>
        <v>0</v>
      </c>
      <c r="F75" s="15">
        <f>+SUM(F76:F80)</f>
        <v>0</v>
      </c>
      <c r="G75" s="15">
        <f>+SUM(G76:G80)</f>
        <v>0</v>
      </c>
      <c r="H75" s="15">
        <f t="shared" ref="H75:L75" si="11">+SUM(H76:H80)</f>
        <v>0</v>
      </c>
      <c r="I75" s="15">
        <f t="shared" si="11"/>
        <v>0</v>
      </c>
      <c r="J75" s="15">
        <f t="shared" si="11"/>
        <v>0</v>
      </c>
      <c r="K75" s="15">
        <f t="shared" si="11"/>
        <v>0</v>
      </c>
      <c r="L75" s="15">
        <f t="shared" si="11"/>
        <v>0</v>
      </c>
      <c r="M75" s="14"/>
      <c r="N75" s="13"/>
      <c r="O75" s="14"/>
      <c r="P75" s="14"/>
      <c r="Q75" s="15">
        <f t="shared" ref="Q75:Q89" si="12">+SUM(E75:P75)</f>
        <v>0</v>
      </c>
    </row>
    <row r="76" spans="2:17" x14ac:dyDescent="0.25">
      <c r="B76" s="17" t="s">
        <v>86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/>
      <c r="N76" s="17"/>
      <c r="O76" s="18"/>
      <c r="P76" s="18"/>
      <c r="Q76" s="19">
        <f>+SUM(E76:P76)</f>
        <v>0</v>
      </c>
    </row>
    <row r="77" spans="2:17" x14ac:dyDescent="0.25">
      <c r="B77" s="17" t="s">
        <v>87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/>
      <c r="N77" s="17"/>
      <c r="O77" s="18"/>
      <c r="P77" s="18"/>
      <c r="Q77" s="19">
        <f t="shared" si="12"/>
        <v>0</v>
      </c>
    </row>
    <row r="78" spans="2:17" x14ac:dyDescent="0.25">
      <c r="B78" s="17" t="s">
        <v>88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/>
      <c r="N78" s="17"/>
      <c r="O78" s="18"/>
      <c r="P78" s="18"/>
      <c r="Q78" s="19">
        <f t="shared" si="12"/>
        <v>0</v>
      </c>
    </row>
    <row r="79" spans="2:17" x14ac:dyDescent="0.25">
      <c r="B79" s="17" t="s">
        <v>89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/>
      <c r="N79" s="17"/>
      <c r="O79" s="18"/>
      <c r="P79" s="18"/>
      <c r="Q79" s="19">
        <f t="shared" si="12"/>
        <v>0</v>
      </c>
    </row>
    <row r="80" spans="2:17" x14ac:dyDescent="0.25">
      <c r="B80" s="17" t="s">
        <v>90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/>
      <c r="N80" s="17"/>
      <c r="O80" s="18"/>
      <c r="P80" s="18"/>
      <c r="Q80" s="19">
        <f t="shared" si="12"/>
        <v>0</v>
      </c>
    </row>
    <row r="81" spans="2:17" x14ac:dyDescent="0.25">
      <c r="B81" s="8" t="s">
        <v>91</v>
      </c>
      <c r="C81" s="9">
        <v>0</v>
      </c>
      <c r="D81" s="9">
        <v>0</v>
      </c>
      <c r="E81" s="10">
        <f>+E82+E85+E88</f>
        <v>0</v>
      </c>
      <c r="F81" s="10">
        <f t="shared" ref="F81:P81" si="13">+F82+F85+F88</f>
        <v>0</v>
      </c>
      <c r="G81" s="10">
        <f t="shared" si="13"/>
        <v>0</v>
      </c>
      <c r="H81" s="10">
        <f t="shared" si="13"/>
        <v>0</v>
      </c>
      <c r="I81" s="10">
        <f t="shared" si="13"/>
        <v>0</v>
      </c>
      <c r="J81" s="10">
        <f t="shared" si="13"/>
        <v>0</v>
      </c>
      <c r="K81" s="10">
        <f t="shared" si="13"/>
        <v>0</v>
      </c>
      <c r="L81" s="10">
        <f t="shared" si="13"/>
        <v>0</v>
      </c>
      <c r="M81" s="10">
        <f t="shared" si="13"/>
        <v>0</v>
      </c>
      <c r="N81" s="10">
        <f t="shared" si="13"/>
        <v>0</v>
      </c>
      <c r="O81" s="10">
        <f t="shared" si="13"/>
        <v>0</v>
      </c>
      <c r="P81" s="10">
        <f t="shared" si="13"/>
        <v>0</v>
      </c>
      <c r="Q81" s="10">
        <f t="shared" si="12"/>
        <v>0</v>
      </c>
    </row>
    <row r="82" spans="2:17" x14ac:dyDescent="0.25">
      <c r="B82" s="13" t="s">
        <v>92</v>
      </c>
      <c r="C82" s="14">
        <v>0</v>
      </c>
      <c r="D82" s="14">
        <v>0</v>
      </c>
      <c r="E82" s="15">
        <f>+SUM(E83:E84)</f>
        <v>0</v>
      </c>
      <c r="F82" s="15">
        <f t="shared" ref="F82:P82" si="14">+SUM(F83:F84)</f>
        <v>0</v>
      </c>
      <c r="G82" s="15">
        <f t="shared" si="14"/>
        <v>0</v>
      </c>
      <c r="H82" s="15">
        <f t="shared" si="14"/>
        <v>0</v>
      </c>
      <c r="I82" s="15">
        <f t="shared" si="14"/>
        <v>0</v>
      </c>
      <c r="J82" s="15">
        <f t="shared" si="14"/>
        <v>0</v>
      </c>
      <c r="K82" s="15">
        <f t="shared" si="14"/>
        <v>0</v>
      </c>
      <c r="L82" s="15">
        <f t="shared" si="14"/>
        <v>0</v>
      </c>
      <c r="M82" s="15">
        <f t="shared" si="14"/>
        <v>0</v>
      </c>
      <c r="N82" s="15">
        <f t="shared" si="14"/>
        <v>0</v>
      </c>
      <c r="O82" s="15">
        <f t="shared" si="14"/>
        <v>0</v>
      </c>
      <c r="P82" s="15">
        <f t="shared" si="14"/>
        <v>0</v>
      </c>
      <c r="Q82" s="15">
        <f t="shared" si="12"/>
        <v>0</v>
      </c>
    </row>
    <row r="83" spans="2:17" x14ac:dyDescent="0.25">
      <c r="B83" s="17" t="s">
        <v>93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/>
      <c r="N83" s="17"/>
      <c r="O83" s="18"/>
      <c r="P83" s="18"/>
      <c r="Q83" s="19">
        <f t="shared" si="12"/>
        <v>0</v>
      </c>
    </row>
    <row r="84" spans="2:17" x14ac:dyDescent="0.25">
      <c r="B84" s="17" t="s">
        <v>94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/>
      <c r="N84" s="17"/>
      <c r="O84" s="18"/>
      <c r="P84" s="18"/>
      <c r="Q84" s="19">
        <f t="shared" si="12"/>
        <v>0</v>
      </c>
    </row>
    <row r="85" spans="2:17" x14ac:dyDescent="0.25">
      <c r="B85" s="13" t="s">
        <v>95</v>
      </c>
      <c r="C85" s="14">
        <v>0</v>
      </c>
      <c r="D85" s="14">
        <v>0</v>
      </c>
      <c r="E85" s="15">
        <f>+SUM(E86:E87)</f>
        <v>0</v>
      </c>
      <c r="F85" s="15">
        <f t="shared" ref="F85:P85" si="15">+SUM(F86:F87)</f>
        <v>0</v>
      </c>
      <c r="G85" s="15">
        <f t="shared" si="15"/>
        <v>0</v>
      </c>
      <c r="H85" s="15">
        <f t="shared" si="15"/>
        <v>0</v>
      </c>
      <c r="I85" s="15">
        <f t="shared" si="15"/>
        <v>0</v>
      </c>
      <c r="J85" s="15">
        <f t="shared" si="15"/>
        <v>0</v>
      </c>
      <c r="K85" s="15">
        <f t="shared" si="15"/>
        <v>0</v>
      </c>
      <c r="L85" s="15">
        <f t="shared" si="15"/>
        <v>0</v>
      </c>
      <c r="M85" s="15">
        <f t="shared" si="15"/>
        <v>0</v>
      </c>
      <c r="N85" s="15">
        <f t="shared" si="15"/>
        <v>0</v>
      </c>
      <c r="O85" s="15">
        <f t="shared" si="15"/>
        <v>0</v>
      </c>
      <c r="P85" s="15">
        <f t="shared" si="15"/>
        <v>0</v>
      </c>
      <c r="Q85" s="15">
        <f t="shared" si="12"/>
        <v>0</v>
      </c>
    </row>
    <row r="86" spans="2:17" x14ac:dyDescent="0.25">
      <c r="B86" s="17" t="s">
        <v>96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/>
      <c r="N86" s="17"/>
      <c r="O86" s="18"/>
      <c r="P86" s="18"/>
      <c r="Q86" s="19">
        <f t="shared" si="12"/>
        <v>0</v>
      </c>
    </row>
    <row r="87" spans="2:17" ht="15" customHeight="1" x14ac:dyDescent="0.25">
      <c r="B87" s="17" t="s">
        <v>97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/>
      <c r="N87" s="17"/>
      <c r="O87" s="18"/>
      <c r="P87" s="18"/>
      <c r="Q87" s="19">
        <f t="shared" si="12"/>
        <v>0</v>
      </c>
    </row>
    <row r="88" spans="2:17" x14ac:dyDescent="0.25">
      <c r="B88" s="13" t="s">
        <v>98</v>
      </c>
      <c r="C88" s="14">
        <v>0</v>
      </c>
      <c r="D88" s="14">
        <v>0</v>
      </c>
      <c r="E88" s="23">
        <f>+SUM(E89)</f>
        <v>0</v>
      </c>
      <c r="F88" s="23">
        <f t="shared" ref="F88:L88" si="16">+SUM(F89)</f>
        <v>0</v>
      </c>
      <c r="G88" s="23">
        <f>+SUM(G89)</f>
        <v>0</v>
      </c>
      <c r="H88" s="23">
        <f t="shared" si="16"/>
        <v>0</v>
      </c>
      <c r="I88" s="23">
        <f t="shared" si="16"/>
        <v>0</v>
      </c>
      <c r="J88" s="23">
        <f t="shared" si="16"/>
        <v>0</v>
      </c>
      <c r="K88" s="23">
        <f t="shared" si="16"/>
        <v>0</v>
      </c>
      <c r="L88" s="23">
        <f t="shared" si="16"/>
        <v>0</v>
      </c>
      <c r="M88" s="14"/>
      <c r="N88" s="13"/>
      <c r="O88" s="14"/>
      <c r="P88" s="14"/>
      <c r="Q88" s="15">
        <f t="shared" si="12"/>
        <v>0</v>
      </c>
    </row>
    <row r="89" spans="2:17" ht="15.75" thickBot="1" x14ac:dyDescent="0.3">
      <c r="B89" s="17" t="s">
        <v>99</v>
      </c>
      <c r="C89" s="18">
        <v>0</v>
      </c>
      <c r="D89" s="18">
        <v>0</v>
      </c>
      <c r="E89" s="18">
        <v>0</v>
      </c>
      <c r="F89" s="18">
        <v>0</v>
      </c>
      <c r="G89" s="18"/>
      <c r="H89" s="17"/>
      <c r="I89" s="18"/>
      <c r="J89" s="18"/>
      <c r="K89" s="17"/>
      <c r="L89" s="18"/>
      <c r="M89" s="18"/>
      <c r="N89" s="17"/>
      <c r="O89" s="18"/>
      <c r="P89" s="18"/>
      <c r="Q89" s="19">
        <f t="shared" si="12"/>
        <v>0</v>
      </c>
    </row>
    <row r="90" spans="2:17" ht="15.75" thickTop="1" x14ac:dyDescent="0.25">
      <c r="B90" s="24" t="s">
        <v>100</v>
      </c>
      <c r="C90" s="25">
        <f>+SUM(C11+C17+C27+C37+C46+C54+C64)</f>
        <v>29531198149</v>
      </c>
      <c r="D90" s="26">
        <f>+SUM(D11+D17+D27+D37+D46+D54+D64)</f>
        <v>4318449416</v>
      </c>
      <c r="E90" s="26">
        <f t="shared" ref="E90:P90" si="17">+E10</f>
        <v>641804219.81999993</v>
      </c>
      <c r="F90" s="27">
        <f t="shared" si="17"/>
        <v>698524905.77999997</v>
      </c>
      <c r="G90" s="27">
        <f t="shared" si="17"/>
        <v>2564094413.6300001</v>
      </c>
      <c r="H90" s="26">
        <f t="shared" si="17"/>
        <v>1220879281.1900001</v>
      </c>
      <c r="I90" s="27">
        <f t="shared" si="17"/>
        <v>1499839532.1199999</v>
      </c>
      <c r="J90" s="27">
        <f t="shared" si="17"/>
        <v>3344753541.8499999</v>
      </c>
      <c r="K90" s="26">
        <f t="shared" si="17"/>
        <v>1417759621.6500001</v>
      </c>
      <c r="L90" s="27">
        <f t="shared" si="17"/>
        <v>2020026592.3000002</v>
      </c>
      <c r="M90" s="27">
        <f t="shared" si="17"/>
        <v>0</v>
      </c>
      <c r="N90" s="26">
        <f t="shared" si="17"/>
        <v>0</v>
      </c>
      <c r="O90" s="27">
        <f t="shared" si="17"/>
        <v>0</v>
      </c>
      <c r="P90" s="27">
        <f t="shared" si="17"/>
        <v>0</v>
      </c>
      <c r="Q90" s="26">
        <f t="shared" ref="Q90" si="18">SUM(E90:P90)</f>
        <v>13407682108.34</v>
      </c>
    </row>
    <row r="91" spans="2:17" x14ac:dyDescent="0.25">
      <c r="B91" s="28"/>
      <c r="C91" s="29"/>
      <c r="D91" s="29"/>
      <c r="E91" s="30"/>
      <c r="F91" s="31"/>
      <c r="G91" s="31"/>
      <c r="H91" s="30"/>
      <c r="I91" s="31"/>
      <c r="J91" s="31"/>
      <c r="K91" s="30"/>
      <c r="L91" s="31"/>
      <c r="M91" s="31"/>
      <c r="N91" s="30"/>
      <c r="O91" s="31"/>
      <c r="P91" s="31"/>
      <c r="Q91" s="30"/>
    </row>
    <row r="92" spans="2:17" x14ac:dyDescent="0.25">
      <c r="B92" s="28"/>
      <c r="C92" s="29"/>
      <c r="D92" s="29"/>
      <c r="E92" s="30"/>
      <c r="F92" s="31"/>
      <c r="G92" s="31"/>
      <c r="H92" s="30"/>
      <c r="I92" s="31"/>
      <c r="J92" s="31"/>
      <c r="K92" s="30"/>
      <c r="L92" s="31"/>
      <c r="M92" s="31"/>
      <c r="N92" s="30"/>
      <c r="O92" s="31"/>
      <c r="P92" s="31"/>
      <c r="Q92" s="30"/>
    </row>
    <row r="93" spans="2:17" x14ac:dyDescent="0.25">
      <c r="B93" s="28"/>
      <c r="C93" s="29"/>
      <c r="D93" s="29"/>
      <c r="E93" s="30"/>
      <c r="F93" s="31"/>
      <c r="G93" s="31"/>
      <c r="H93" s="30"/>
      <c r="I93" s="31"/>
      <c r="J93" s="31"/>
      <c r="K93" s="30"/>
      <c r="L93" s="31"/>
      <c r="M93" s="31"/>
      <c r="N93" s="30"/>
      <c r="O93" s="31"/>
      <c r="P93" s="31"/>
      <c r="Q93" s="30"/>
    </row>
    <row r="94" spans="2:17" ht="21.75" customHeight="1" x14ac:dyDescent="0.25">
      <c r="D94" s="11"/>
    </row>
    <row r="95" spans="2:17" ht="15.75" thickBot="1" x14ac:dyDescent="0.3">
      <c r="B95" s="32" t="s">
        <v>101</v>
      </c>
      <c r="D95" s="12"/>
    </row>
    <row r="96" spans="2:17" ht="34.5" customHeight="1" thickBot="1" x14ac:dyDescent="0.3">
      <c r="B96" s="33" t="s">
        <v>102</v>
      </c>
    </row>
    <row r="97" spans="2:2" ht="36.75" customHeight="1" thickBot="1" x14ac:dyDescent="0.3">
      <c r="B97" s="33" t="s">
        <v>103</v>
      </c>
    </row>
    <row r="98" spans="2:2" x14ac:dyDescent="0.25">
      <c r="B98" s="35" t="s">
        <v>104</v>
      </c>
    </row>
    <row r="99" spans="2:2" ht="45" customHeight="1" x14ac:dyDescent="0.25">
      <c r="B99" s="40"/>
    </row>
    <row r="100" spans="2:2" ht="27" customHeight="1" x14ac:dyDescent="0.25">
      <c r="B100" s="41" t="s">
        <v>105</v>
      </c>
    </row>
    <row r="102" spans="2:2" ht="5.25" customHeight="1" x14ac:dyDescent="0.25"/>
    <row r="106" spans="2:2" ht="91.5" customHeight="1" x14ac:dyDescent="0.25"/>
  </sheetData>
  <mergeCells count="8">
    <mergeCell ref="B8:C8"/>
    <mergeCell ref="B98:B99"/>
    <mergeCell ref="A2:Q2"/>
    <mergeCell ref="A3:Q3"/>
    <mergeCell ref="A4:Q4"/>
    <mergeCell ref="A5:Q5"/>
    <mergeCell ref="A6:Q6"/>
    <mergeCell ref="B7:D7"/>
  </mergeCells>
  <pageMargins left="0.25" right="0.25" top="0.75" bottom="0.75" header="0.3" footer="0.3"/>
  <pageSetup paperSize="9" scale="37" fitToHeight="0" orientation="landscape" r:id="rId1"/>
  <rowBreaks count="1" manualBreakCount="1">
    <brk id="63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Ejec. Pres. Agosto 2026</vt:lpstr>
      <vt:lpstr>'Ejec. Pres. Agosto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Hilaria Muñoz Ventura</dc:creator>
  <cp:lastModifiedBy>Yonuery De La Cruz Espinosa</cp:lastModifiedBy>
  <dcterms:created xsi:type="dcterms:W3CDTF">2026-09-03T17:26:47Z</dcterms:created>
  <dcterms:modified xsi:type="dcterms:W3CDTF">2026-09-04T11:58:12Z</dcterms:modified>
</cp:coreProperties>
</file>